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Z:\UFFICIO RAGIONERIA\BILANCI DI PREVISIONE\BILANCIO DI PREVISIONE 2025-2027\PIANO DEI FLUSSI DI CASSA\"/>
    </mc:Choice>
  </mc:AlternateContent>
  <xr:revisionPtr revIDLastSave="0" documentId="8_{F0119416-484B-4AAB-A87C-302993B2116F}" xr6:coauthVersionLast="47" xr6:coauthVersionMax="47" xr10:uidLastSave="{00000000-0000-0000-0000-000000000000}"/>
  <bookViews>
    <workbookView xWindow="-15" yWindow="1440" windowWidth="26805" windowHeight="14115" xr2:uid="{00000000-000D-0000-FFFF-FFFF00000000}"/>
  </bookViews>
  <sheets>
    <sheet name="Modello Piano flussi cassa" sheetId="4" r:id="rId1"/>
    <sheet name="ModelloPianoFlussiCassa_PEG" sheetId="6" r:id="rId2"/>
  </sheets>
  <definedNames>
    <definedName name="_xlnm.Print_Area" localSheetId="0">'Modello Piano flussi cassa'!$A$1:$J$110</definedName>
    <definedName name="_xlnm.Print_Area" localSheetId="1">ModelloPianoFlussiCassa_PEG!$A$1:$N$325</definedName>
  </definedNames>
  <calcPr calcId="191029"/>
</workbook>
</file>

<file path=xl/calcChain.xml><?xml version="1.0" encoding="utf-8"?>
<calcChain xmlns="http://schemas.openxmlformats.org/spreadsheetml/2006/main">
  <c r="M315" i="6" l="1"/>
  <c r="M317" i="6" s="1"/>
  <c r="K315" i="6"/>
  <c r="K317" i="6" s="1"/>
  <c r="I315" i="6"/>
  <c r="I317" i="6" s="1"/>
  <c r="G315" i="6"/>
  <c r="G317" i="6" s="1"/>
  <c r="N311" i="6"/>
  <c r="L311" i="6"/>
  <c r="J311" i="6"/>
  <c r="H311" i="6"/>
  <c r="N302" i="6"/>
  <c r="N315" i="6" s="1"/>
  <c r="L302" i="6"/>
  <c r="L315" i="6" s="1"/>
  <c r="J302" i="6"/>
  <c r="J315" i="6" s="1"/>
  <c r="H302" i="6"/>
  <c r="H315" i="6" s="1"/>
  <c r="H317" i="6" s="1"/>
  <c r="N301" i="6"/>
  <c r="M301" i="6"/>
  <c r="L301" i="6"/>
  <c r="K301" i="6"/>
  <c r="J301" i="6"/>
  <c r="I301" i="6"/>
  <c r="H301" i="6"/>
  <c r="G301" i="6"/>
  <c r="N299" i="6"/>
  <c r="M299" i="6"/>
  <c r="L299" i="6"/>
  <c r="K299" i="6"/>
  <c r="J299" i="6"/>
  <c r="I299" i="6"/>
  <c r="H299" i="6"/>
  <c r="G299" i="6"/>
  <c r="N292" i="6"/>
  <c r="M292" i="6"/>
  <c r="L292" i="6"/>
  <c r="K292" i="6"/>
  <c r="J292" i="6"/>
  <c r="I292" i="6"/>
  <c r="H292" i="6"/>
  <c r="G292" i="6"/>
  <c r="M287" i="6"/>
  <c r="K287" i="6"/>
  <c r="I287" i="6"/>
  <c r="H287" i="6"/>
  <c r="G287" i="6"/>
  <c r="N245" i="6"/>
  <c r="N287" i="6" s="1"/>
  <c r="L245" i="6"/>
  <c r="L287" i="6" s="1"/>
  <c r="J245" i="6"/>
  <c r="J287" i="6" s="1"/>
  <c r="H245" i="6"/>
  <c r="M243" i="6"/>
  <c r="K243" i="6"/>
  <c r="I243" i="6"/>
  <c r="H243" i="6"/>
  <c r="G243" i="6"/>
  <c r="N238" i="6"/>
  <c r="N243" i="6" s="1"/>
  <c r="L238" i="6"/>
  <c r="L243" i="6" s="1"/>
  <c r="J238" i="6"/>
  <c r="J243" i="6" s="1"/>
  <c r="H238" i="6"/>
  <c r="N230" i="6"/>
  <c r="L230" i="6"/>
  <c r="J230" i="6"/>
  <c r="H230" i="6"/>
  <c r="N199" i="6"/>
  <c r="L199" i="6"/>
  <c r="J199" i="6"/>
  <c r="H199" i="6"/>
  <c r="N146" i="6"/>
  <c r="L146" i="6"/>
  <c r="J146" i="6"/>
  <c r="H146" i="6"/>
  <c r="N135" i="6"/>
  <c r="L135" i="6"/>
  <c r="J135" i="6"/>
  <c r="H135" i="6"/>
  <c r="N117" i="6"/>
  <c r="L117" i="6"/>
  <c r="J117" i="6"/>
  <c r="H117" i="6"/>
  <c r="N112" i="6"/>
  <c r="N321" i="6" s="1"/>
  <c r="L112" i="6"/>
  <c r="L321" i="6" s="1"/>
  <c r="J112" i="6"/>
  <c r="J321" i="6" s="1"/>
  <c r="H112" i="6"/>
  <c r="H321" i="6" s="1"/>
  <c r="M107" i="6"/>
  <c r="M109" i="6" s="1"/>
  <c r="M111" i="6" s="1"/>
  <c r="L107" i="6"/>
  <c r="L109" i="6" s="1"/>
  <c r="L111" i="6" s="1"/>
  <c r="K107" i="6"/>
  <c r="I107" i="6"/>
  <c r="I109" i="6" s="1"/>
  <c r="I111" i="6" s="1"/>
  <c r="I320" i="6" s="1"/>
  <c r="H107" i="6"/>
  <c r="H109" i="6" s="1"/>
  <c r="H111" i="6" s="1"/>
  <c r="H320" i="6" s="1"/>
  <c r="H322" i="6" s="1"/>
  <c r="G107" i="6"/>
  <c r="G109" i="6" s="1"/>
  <c r="G111" i="6" s="1"/>
  <c r="G320" i="6" s="1"/>
  <c r="N103" i="6"/>
  <c r="N107" i="6" s="1"/>
  <c r="N109" i="6" s="1"/>
  <c r="N111" i="6" s="1"/>
  <c r="L103" i="6"/>
  <c r="J103" i="6"/>
  <c r="J107" i="6" s="1"/>
  <c r="H103" i="6"/>
  <c r="N94" i="6"/>
  <c r="L94" i="6"/>
  <c r="J94" i="6"/>
  <c r="H94" i="6"/>
  <c r="N93" i="6"/>
  <c r="M93" i="6"/>
  <c r="L93" i="6"/>
  <c r="K93" i="6"/>
  <c r="K109" i="6" s="1"/>
  <c r="K111" i="6" s="1"/>
  <c r="K320" i="6" s="1"/>
  <c r="J93" i="6"/>
  <c r="I93" i="6"/>
  <c r="H93" i="6"/>
  <c r="G93" i="6"/>
  <c r="N88" i="6"/>
  <c r="M88" i="6"/>
  <c r="L88" i="6"/>
  <c r="K88" i="6"/>
  <c r="J88" i="6"/>
  <c r="I88" i="6"/>
  <c r="H88" i="6"/>
  <c r="G88" i="6"/>
  <c r="M83" i="6"/>
  <c r="L83" i="6"/>
  <c r="K83" i="6"/>
  <c r="I83" i="6"/>
  <c r="H83" i="6"/>
  <c r="G83" i="6"/>
  <c r="N80" i="6"/>
  <c r="L80" i="6"/>
  <c r="J80" i="6"/>
  <c r="J83" i="6" s="1"/>
  <c r="H80" i="6"/>
  <c r="N66" i="6"/>
  <c r="N83" i="6" s="1"/>
  <c r="L66" i="6"/>
  <c r="J66" i="6"/>
  <c r="H66" i="6"/>
  <c r="M64" i="6"/>
  <c r="L64" i="6"/>
  <c r="K64" i="6"/>
  <c r="I64" i="6"/>
  <c r="H64" i="6"/>
  <c r="G64" i="6"/>
  <c r="N61" i="6"/>
  <c r="N64" i="6" s="1"/>
  <c r="L61" i="6"/>
  <c r="J61" i="6"/>
  <c r="J64" i="6" s="1"/>
  <c r="H61" i="6"/>
  <c r="N56" i="6"/>
  <c r="L56" i="6"/>
  <c r="J56" i="6"/>
  <c r="H56" i="6"/>
  <c r="N42" i="6"/>
  <c r="L42" i="6"/>
  <c r="J42" i="6"/>
  <c r="H42" i="6"/>
  <c r="N41" i="6"/>
  <c r="M41" i="6"/>
  <c r="L41" i="6"/>
  <c r="K41" i="6"/>
  <c r="I41" i="6"/>
  <c r="H41" i="6"/>
  <c r="G41" i="6"/>
  <c r="N27" i="6"/>
  <c r="L27" i="6"/>
  <c r="J27" i="6"/>
  <c r="J41" i="6" s="1"/>
  <c r="H27" i="6"/>
  <c r="N26" i="6"/>
  <c r="M26" i="6"/>
  <c r="L26" i="6"/>
  <c r="K26" i="6"/>
  <c r="I26" i="6"/>
  <c r="H26" i="6"/>
  <c r="G26" i="6"/>
  <c r="N17" i="6"/>
  <c r="L17" i="6"/>
  <c r="J17" i="6"/>
  <c r="J26" i="6" s="1"/>
  <c r="H17" i="6"/>
  <c r="J100" i="4"/>
  <c r="J102" i="4" s="1"/>
  <c r="I100" i="4"/>
  <c r="H100" i="4"/>
  <c r="G100" i="4"/>
  <c r="G102" i="4" s="1"/>
  <c r="F100" i="4"/>
  <c r="F102" i="4" s="1"/>
  <c r="E100" i="4"/>
  <c r="E102" i="4" s="1"/>
  <c r="D100" i="4"/>
  <c r="D102" i="4" s="1"/>
  <c r="C100" i="4"/>
  <c r="J96" i="4"/>
  <c r="I96" i="4"/>
  <c r="I102" i="4" s="1"/>
  <c r="H96" i="4"/>
  <c r="H102" i="4" s="1"/>
  <c r="G96" i="4"/>
  <c r="F96" i="4"/>
  <c r="E96" i="4"/>
  <c r="D96" i="4"/>
  <c r="C96" i="4"/>
  <c r="C102" i="4" s="1"/>
  <c r="J90" i="4"/>
  <c r="I90" i="4"/>
  <c r="H90" i="4"/>
  <c r="G90" i="4"/>
  <c r="F90" i="4"/>
  <c r="E90" i="4"/>
  <c r="D90" i="4"/>
  <c r="C90" i="4"/>
  <c r="J85" i="4"/>
  <c r="I85" i="4"/>
  <c r="H85" i="4"/>
  <c r="G85" i="4"/>
  <c r="F85" i="4"/>
  <c r="E85" i="4"/>
  <c r="D85" i="4"/>
  <c r="C85" i="4"/>
  <c r="J79" i="4"/>
  <c r="I79" i="4"/>
  <c r="H79" i="4"/>
  <c r="G79" i="4"/>
  <c r="F79" i="4"/>
  <c r="E79" i="4"/>
  <c r="D79" i="4"/>
  <c r="C79" i="4"/>
  <c r="J64" i="4"/>
  <c r="J106" i="4" s="1"/>
  <c r="H64" i="4"/>
  <c r="H106" i="4" s="1"/>
  <c r="F64" i="4"/>
  <c r="F106" i="4" s="1"/>
  <c r="D64" i="4"/>
  <c r="D106" i="4" s="1"/>
  <c r="J59" i="4"/>
  <c r="I59" i="4"/>
  <c r="H59" i="4"/>
  <c r="G59" i="4"/>
  <c r="F59" i="4"/>
  <c r="E59" i="4"/>
  <c r="D59" i="4"/>
  <c r="D61" i="4" s="1"/>
  <c r="D63" i="4" s="1"/>
  <c r="C59" i="4"/>
  <c r="J56" i="4"/>
  <c r="I56" i="4"/>
  <c r="H56" i="4"/>
  <c r="H61" i="4" s="1"/>
  <c r="H63" i="4" s="1"/>
  <c r="H105" i="4" s="1"/>
  <c r="H107" i="4" s="1"/>
  <c r="G56" i="4"/>
  <c r="F56" i="4"/>
  <c r="E56" i="4"/>
  <c r="D56" i="4"/>
  <c r="C56" i="4"/>
  <c r="C61" i="4" s="1"/>
  <c r="C63" i="4" s="1"/>
  <c r="C105" i="4" s="1"/>
  <c r="J51" i="4"/>
  <c r="I51" i="4"/>
  <c r="H51" i="4"/>
  <c r="G51" i="4"/>
  <c r="F51" i="4"/>
  <c r="E51" i="4"/>
  <c r="D51" i="4"/>
  <c r="C51" i="4"/>
  <c r="J46" i="4"/>
  <c r="I46" i="4"/>
  <c r="H46" i="4"/>
  <c r="G46" i="4"/>
  <c r="F46" i="4"/>
  <c r="E46" i="4"/>
  <c r="D46" i="4"/>
  <c r="C46" i="4"/>
  <c r="J40" i="4"/>
  <c r="I40" i="4"/>
  <c r="H40" i="4"/>
  <c r="G40" i="4"/>
  <c r="F40" i="4"/>
  <c r="E40" i="4"/>
  <c r="D40" i="4"/>
  <c r="C40" i="4"/>
  <c r="J34" i="4"/>
  <c r="I34" i="4"/>
  <c r="H34" i="4"/>
  <c r="G34" i="4"/>
  <c r="F34" i="4"/>
  <c r="E34" i="4"/>
  <c r="D34" i="4"/>
  <c r="C34" i="4"/>
  <c r="J18" i="4"/>
  <c r="I18" i="4"/>
  <c r="H18" i="4"/>
  <c r="H17" i="4" s="1"/>
  <c r="H30" i="4" s="1"/>
  <c r="G18" i="4"/>
  <c r="G17" i="4" s="1"/>
  <c r="G30" i="4" s="1"/>
  <c r="F18" i="4"/>
  <c r="F17" i="4" s="1"/>
  <c r="F30" i="4" s="1"/>
  <c r="E18" i="4"/>
  <c r="D18" i="4"/>
  <c r="C18" i="4"/>
  <c r="J17" i="4"/>
  <c r="J30" i="4" s="1"/>
  <c r="I17" i="4"/>
  <c r="I30" i="4" s="1"/>
  <c r="E17" i="4"/>
  <c r="E30" i="4" s="1"/>
  <c r="D17" i="4"/>
  <c r="D30" i="4" s="1"/>
  <c r="C17" i="4"/>
  <c r="C30" i="4" s="1"/>
  <c r="F61" i="4" l="1"/>
  <c r="F63" i="4" s="1"/>
  <c r="F105" i="4" s="1"/>
  <c r="F107" i="4" s="1"/>
  <c r="I61" i="4"/>
  <c r="I63" i="4" s="1"/>
  <c r="I105" i="4" s="1"/>
  <c r="G61" i="4"/>
  <c r="G63" i="4" s="1"/>
  <c r="G105" i="4" s="1"/>
  <c r="M320" i="6"/>
  <c r="L317" i="6"/>
  <c r="J61" i="4"/>
  <c r="J63" i="4" s="1"/>
  <c r="J105" i="4" s="1"/>
  <c r="J107" i="4" s="1"/>
  <c r="J109" i="6"/>
  <c r="J111" i="6" s="1"/>
  <c r="N317" i="6"/>
  <c r="N320" i="6" s="1"/>
  <c r="N322" i="6" s="1"/>
  <c r="J317" i="6"/>
  <c r="D105" i="4"/>
  <c r="D107" i="4" s="1"/>
  <c r="E61" i="4"/>
  <c r="E63" i="4" s="1"/>
  <c r="E105" i="4" s="1"/>
  <c r="L320" i="6"/>
  <c r="L322" i="6" s="1"/>
  <c r="J320" i="6" l="1"/>
  <c r="J322" i="6" s="1"/>
</calcChain>
</file>

<file path=xl/sharedStrings.xml><?xml version="1.0" encoding="utf-8"?>
<sst xmlns="http://schemas.openxmlformats.org/spreadsheetml/2006/main" count="1301" uniqueCount="602">
  <si>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</si>
  <si>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</si>
  <si>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</si>
  <si>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</si>
  <si>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</si>
  <si>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</si>
  <si>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</si>
  <si>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</si>
  <si>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</si>
  <si>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</si>
  <si>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</si>
  <si>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</si>
  <si>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</si>
  <si>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</si>
  <si>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</si>
  <si>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</si>
  <si>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</si>
  <si>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</si>
  <si>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</si>
  <si>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</si>
  <si>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</si>
  <si>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</si>
  <si>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</si>
  <si>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</si>
  <si>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</si>
  <si>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</si>
  <si>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</si>
  <si>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</si>
  <si>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</si>
  <si>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</si>
  <si>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</si>
  <si>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</si>
  <si>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</si>
  <si>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</si>
  <si>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</si>
  <si>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</si>
  <si>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</si>
  <si>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</si>
  <si>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</si>
  <si>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</si>
  <si>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</si>
  <si>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</si>
  <si>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</si>
  <si>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</si>
  <si>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</si>
  <si>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</si>
  <si>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</si>
  <si>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</si>
  <si>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</si>
  <si>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</si>
  <si>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</si>
  <si>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</si>
  <si>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</si>
  <si>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</si>
  <si>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</si>
  <si>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</si>
  <si>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</si>
  <si>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</si>
  <si>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</si>
  <si>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</si>
  <si>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</si>
  <si>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</si>
  <si>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</si>
  <si>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</si>
  <si>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</si>
  <si>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</si>
  <si>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</si>
  <si>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</si>
  <si>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</si>
  <si>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</si>
  <si>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</si>
  <si>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</si>
  <si>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</si>
  <si>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</si>
  <si>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</si>
  <si>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</si>
  <si>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</si>
  <si>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</si>
  <si>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</si>
  <si>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</si>
  <si>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</si>
  <si>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</si>
  <si>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</si>
  <si>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</si>
  <si>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</si>
  <si>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</si>
  <si>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</si>
  <si>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</si>
  <si>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</si>
  <si>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</si>
  <si>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</si>
  <si>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</si>
  <si>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</si>
  <si>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</si>
  <si>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</si>
  <si>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</si>
  <si>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</si>
  <si>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</si>
  <si>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</si>
  <si>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</si>
  <si>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</si>
  <si>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</si>
  <si>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</si>
  <si>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</si>
  <si>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</si>
  <si>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</si>
  <si>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</si>
  <si>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</si>
  <si>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</si>
  <si>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</si>
  <si>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</si>
  <si>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</si>
  <si>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</si>
  <si>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</si>
  <si>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</si>
  <si>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</si>
  <si>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</si>
  <si>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</si>
  <si>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</si>
  <si>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</si>
  <si>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</si>
  <si>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</si>
  <si>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</si>
  <si>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</si>
  <si>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</si>
  <si>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</si>
  <si>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</si>
  <si>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</si>
  <si>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</si>
  <si>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</si>
  <si>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</si>
  <si>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</si>
  <si>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</si>
  <si>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</si>
  <si>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</si>
  <si>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</si>
  <si>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</si>
  <si>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</si>
  <si>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</si>
  <si>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Addizionale comunale IRPEF</t>
  </si>
  <si>
    <t>E.1.01.01.16.000</t>
  </si>
  <si>
    <t>Imposta comunale sugli immobili (ICI)</t>
  </si>
  <si>
    <t>E.1.01.01.08.000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</si>
  <si>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</si>
  <si>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</si>
  <si>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</si>
  <si>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</si>
  <si>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</si>
  <si>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</si>
  <si>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</si>
  <si>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</si>
  <si>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</si>
  <si>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</si>
  <si>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</si>
  <si>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</si>
  <si>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</si>
  <si>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t>E.1.01.01.06.000</t>
  </si>
  <si>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</si>
  <si>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</si>
  <si>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</si>
  <si>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</si>
  <si>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</si>
  <si>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</si>
  <si>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</si>
  <si>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</si>
  <si>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</si>
  <si>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</si>
  <si>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</si>
  <si>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</si>
  <si>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</si>
  <si>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</si>
  <si>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</si>
  <si>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</si>
  <si>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</si>
  <si>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</si>
  <si>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</si>
  <si>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</si>
  <si>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</si>
  <si>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</si>
  <si>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</si>
  <si>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</si>
  <si>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</si>
  <si>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</si>
  <si>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E.1.01.01.51.000</t>
  </si>
  <si>
    <t>Tassa smaltimento rifiuti solidi urbani</t>
  </si>
  <si>
    <t>E.1.01.01.76.000</t>
  </si>
  <si>
    <t>Tributo per i servizi indivisibili (TASI)</t>
  </si>
  <si>
    <t/>
  </si>
  <si>
    <t>Altro...</t>
  </si>
  <si>
    <t>1.0101 - 1012/1012/99 - RECUPERO IMU EVASA ANNI PRECEDENTI</t>
  </si>
  <si>
    <t>E.1.01.01.08.000 - Imposta comunale sugli immobili (ICI)</t>
  </si>
  <si>
    <t xml:space="preserve"> - </t>
  </si>
  <si>
    <t>Percentuale</t>
  </si>
  <si>
    <t>1.0101 - 1013/1013/99 - IMPOSTA MUNICIPALE PROPRIA</t>
  </si>
  <si>
    <t>E.1.01.01.06.000 - Imposta municipale propria</t>
  </si>
  <si>
    <t>E.1.01.01.06.001 - Imposta municipale propria riscossa a seguito dell'attività ordinaria di gestione</t>
  </si>
  <si>
    <t>1.0101 - 1015/1015/99 - ADDIZIONALE COMUNALE IRPEF</t>
  </si>
  <si>
    <t>E.1.01.01.16.000 - Addizionale comunale IRPEF</t>
  </si>
  <si>
    <t>1.0101 - 1026/1026/99 - RECUPERO TASSA RIFIUTI EVASA ANNI PRECEDENTI</t>
  </si>
  <si>
    <t>E.1.01.01.51.000 - Tassa smaltimento rifiuti solidi urbani</t>
  </si>
  <si>
    <t>1.0101 - 1028/1028/99 - TASSA SUI RIFIUTI (TARI)</t>
  </si>
  <si>
    <t>1.0101 - 1029/1029/99 - RECUPERO EVASIONE IMU</t>
  </si>
  <si>
    <t>E.1.01.01.06.002 - Imposte municipale propria riscosse a seguito di attività di verifica e controllo</t>
  </si>
  <si>
    <t>1.0301 - 1009/1009/99 - FONDO SOLIDARIETA' COMUNALE</t>
  </si>
  <si>
    <t>E.1.03.01.01.000 - Fondi perequativi dallo Stato</t>
  </si>
  <si>
    <t>E.1.03.01.01.001 - Fondi perequativi dallo Stato</t>
  </si>
  <si>
    <t>2.0101 - 2075/2075/99 - CONTRIBUTO DELLA REGIONE PER AMMORTAMENTO MUTUO VIA CROCE</t>
  </si>
  <si>
    <t>E.2.01.01.02.000 - Trasferimenti correnti da Amministrazioni Locali</t>
  </si>
  <si>
    <t>E.2.01.01.02.001 - Trasferimenti correnti da Regioni e province autonome</t>
  </si>
  <si>
    <t>Manuale</t>
  </si>
  <si>
    <t>2.0101 - 2077/2077/99 - TRASFERIMENTI CONSORZIO BIM DA DESTINARE A SPESE CORRENTI</t>
  </si>
  <si>
    <t>E.2.01.01.02.018 - Trasferimenti correnti da Consorzi di enti locali</t>
  </si>
  <si>
    <t>2.0101 - 2102/2001/99 - TRASFERIMENTI CORRENTI DELLO STATO</t>
  </si>
  <si>
    <t>E.2.01.01.01.000 - Trasferimenti correnti da Amministrazioni Centrali</t>
  </si>
  <si>
    <t>2.0101 - 2104/2003/99 - TRASFERIMENTI PER RIMBORSO SPESE ELETTORALI</t>
  </si>
  <si>
    <t>E.2.01.01.01.001 - Trasferimenti correnti da Ministeri</t>
  </si>
  <si>
    <t>2.0101 - 2105/2105/99 - FONDO SVILUPPO SERVIZI SOCIALI</t>
  </si>
  <si>
    <t>2.0101 - 2106/2106/99 - FONDO SVILUPPO ASILI NIDO</t>
  </si>
  <si>
    <t>2.0101 - 2107/2107/99 - FONDO TRASPORTO STUDENTI CON DISABILITA'</t>
  </si>
  <si>
    <t>2.0101 - 3149/3149/99 - TRASFERIMENTO PER ADEGUAMENTO INDENNITA' SINDACO</t>
  </si>
  <si>
    <t>2.0101 - 3157/3157/99 - TRASFERIMENTI ISTAT PER CENSIMENTI</t>
  </si>
  <si>
    <t>E.2.01.01.01.013 - Trasferimenti correnti da enti e istituzioni centrali di ricerca e Istituti e stazioni sperimentali per la ricerca</t>
  </si>
  <si>
    <t>2.0101 - 3158/3158/99 - TRASFERIMENTO PNRR M1C1-1.4.1 MITD - ESPERIENZA DEL CITTADINO NEI SERVIZI PUBBLICI - CUP B21F22000530006</t>
  </si>
  <si>
    <t>2.0101 - 3166/3166/99 - FONDO ASSISTENZA AUTONOMIA E COMUNICAZIONE ALUNNI CON DISABILITA'</t>
  </si>
  <si>
    <t>2.0101 - 3167/3167/99 - TRASFERIMENTO PNRR M1C1 - 1.4.4 MITD - ESTENSIONE DELL'UTILIZZO DELL'ANAGRAFE NAZIONALE DIGITALE (ANPR) - ADESIONE ALLO STATO CIVILE DIGITALE (ANSC)</t>
  </si>
  <si>
    <t>2.0101 - 3168/3168/99 - CONTRIBUTO PNRR M1C1 - 2.2.3 "DIGITALIZZAZIONE DELLE PROCEDURE (SUAP e SUE)" - ENTI TERZI - COMUNI - CUP B21F25000320006</t>
  </si>
  <si>
    <t>3.0100 - 3001/3001/99 - DIRITTI DI ROGITO</t>
  </si>
  <si>
    <t>E.3.01.02.01.000 - Entrate dalla vendita di servizi</t>
  </si>
  <si>
    <t>Dodicesimi</t>
  </si>
  <si>
    <t>3.0100 - 3002/3002/99 - DIRITTI SEGRETERIA A TOTALE PERTINENZA COMUNALE</t>
  </si>
  <si>
    <t>3.0100 - 3004/3004/99 - DIRITTI RILASCIO CARTE D'IDENTITA'</t>
  </si>
  <si>
    <t>3.0100 - 3016/3016/99 - PROVENTI REFEZIONE SCOLASTICA</t>
  </si>
  <si>
    <t>3.0100 - 3017/3017/99 - ENTRATE DA SERVIZIO DI POST SCUOLA</t>
  </si>
  <si>
    <t>E.3.01.02.01.999 - Proventi da servizi n.a.c.</t>
  </si>
  <si>
    <t>3.0100 - 3033/3033/99 - PROVENTI SERVIZI CIMITERIALI</t>
  </si>
  <si>
    <t>3.0100 - 3034/3034/99 - CANONE CONCESSIONE DISTRIBUZIONE RETE GAS</t>
  </si>
  <si>
    <t>E.3.01.03.01.000 - Canoni e concessioni e diritti reali di godimento</t>
  </si>
  <si>
    <t>3.0100 - 3035/3035/99 - PROVENTI IMPIANTO FOTOVOLTAICO</t>
  </si>
  <si>
    <t>E.3.01.01.01.000 - Vendita di beni</t>
  </si>
  <si>
    <t>E.3.01.01.01.004 - Proventi da energia, acqua, gas e riscaldamento</t>
  </si>
  <si>
    <t>3.0100 - 3065/3065/99 - PROVENTI AFFITTO BAITA</t>
  </si>
  <si>
    <t>E.3.01.03.02.000 - Fitti, noleggi e locazioni</t>
  </si>
  <si>
    <t>E.3.01.03.02.002 - Locazioni di altri beni immobili</t>
  </si>
  <si>
    <t>3.0100 - 3066/3066/99 - FITTO IMMOBILE EX ASILO</t>
  </si>
  <si>
    <t>E.3.01.03.02.003 - Noleggi e locazioni di beni mobili</t>
  </si>
  <si>
    <t>3.0100 - 3067/3067/99 - CANONE OCCUPAZIONE SPAZI E AREE PUBBLICHE</t>
  </si>
  <si>
    <t>E.3.01.03.01.002 - Canone occupazione spazi e aree pubbliche</t>
  </si>
  <si>
    <t>3.0100 - 3072/3072/99 - SOVRACCANONI SULLE CONCESSIONI DI GRANDI DERI VAZIONI D'ACQUA PER FORZA MOTRICE (U.E.I.)</t>
  </si>
  <si>
    <t>3.0100 - 3073/3073/99 - PROVENTI UTILIZZO LOCALI COMUNALI</t>
  </si>
  <si>
    <t>3.0200 - 3008/3008/99 - SANZIONI AMM/VE PER VIOLAZIONE DI REGOLAMENTI COMUNALI, ORDINANZE, NORME DI LEGGE</t>
  </si>
  <si>
    <t>E.3.02.02.01.000 - Proventi da multe, ammende, sanzioni e oblazioni a carico delle famiglie</t>
  </si>
  <si>
    <t>3.0200 - 3022/3022/99 - SANZIONI AMMINISTRATIVE AL  CODICE DELLA STRADA</t>
  </si>
  <si>
    <t>3.0500 - 3125/3125/99 - ENTRATE PER IVA COMMERCIALE</t>
  </si>
  <si>
    <t>E.3.05.99.99.000 - Altre entrate correnti n.a.c.</t>
  </si>
  <si>
    <t>E.3.05.99.99.999 - Altre entrate correnti n.a.c.</t>
  </si>
  <si>
    <t>3.0500 - 3138/3138/99 - INTROITI E RIMBORSI DIVERSI</t>
  </si>
  <si>
    <t>4.0200 - 4092/4092/99 - CONTRIBUTO ART. 30 COMMA 14-BIS DL 34/2019 PICCOLI COMUNI</t>
  </si>
  <si>
    <t>E.4.02.01.01.000 - Contributi agli investimenti da Amministrazioni Centrali</t>
  </si>
  <si>
    <t>E.4.02.01.01.001 - Contributi agli investimenti da Ministeri</t>
  </si>
  <si>
    <t>4.0200 - 4093/4093/99 - CONTRIBUTO MIBACT LAVORI DI MESSA IN SICUREZZA BANCHINA SU VIA NAZIONALE</t>
  </si>
  <si>
    <t>4.0200 - 4095/4095/99 - CONTRIBUTO MINISTERIALE COMUNI DI CONFINE 2018-2019-2020 INFRASTRUTTURE STRADALI</t>
  </si>
  <si>
    <t>4.0200 - 4096/4096/99 - CONTRIBUTO MINISTERIALE COMUNI DI CONFINE 2021 AREA SPORTIVA</t>
  </si>
  <si>
    <t>4.0200 - 4099/4099/99 - CONTRIBUTO MINISTERIALE COMUNI DI CONFINE 2022 LAVORI EDIFICIO GRAN MASUN</t>
  </si>
  <si>
    <t>4.0200 - 4104/4104/99 - CONTRIBUTO PNRR M2C4-2.2 - INTERVENTI PER IL MIGLIORAMENTO ENERGETICO DI EDIFICI PUBBLICI COMUNALI CON INSTALLAZIONE DI IMPIANTO FOTOVOLTAICO - CUP B22E22043580006</t>
  </si>
  <si>
    <t>4.0200 - 4151/4151/99 - CONTRIBUTO REGIONALE FONDO SVILUPPO E COESIONE (FSC)</t>
  </si>
  <si>
    <t>E.4.02.01.02.000 - Contributi agli investimenti da Amministrazioni Locali</t>
  </si>
  <si>
    <t>E.4.02.01.02.001 - Contributi agli investimenti da Regioni e province autonome</t>
  </si>
  <si>
    <t>4.0200 - 4200/4200/99 - TRASFERIMENTI CONSORZIO BIM DA DESTINARE A INVESTIMENTI</t>
  </si>
  <si>
    <t>E.4.02.01.02.018 - Contributi agli investimenti da Consorzi di enti locali</t>
  </si>
  <si>
    <t>4.0200 - 5000/5000/99 - CONTRIBUTO MINISTERIALE COMUNI DI CONFINE 2023 AREA SPORTIVA</t>
  </si>
  <si>
    <t>4.0200 - 6000/6000/99 - CONTRIBUTO REGIONE PIEMONTE PER LAVORI DI SOMMA URGENZA RELATIVI AD EVENTI ALLUVIONALI APRILE 2025</t>
  </si>
  <si>
    <t>4.0400 - 4001/4001/99 - ALIENAZIONE DI BENI IMMOBILI</t>
  </si>
  <si>
    <t>E.4.04.01.08.000 - Alienazione di Beni immobili</t>
  </si>
  <si>
    <t>4.0500 - 4035/4035/99 - PROVENTI DERIVANTI DALLE CONCESSIONI EDILIZIE .</t>
  </si>
  <si>
    <t>E.4.05.01.01.000 - Permessi di costruire</t>
  </si>
  <si>
    <t>E.4.05.01.01.001 - Permessi di costruire</t>
  </si>
  <si>
    <t>4.0500 - 4210/4210/99 - RIMBORSO MUTUO SCADUTO E NON SOMMINISTRATO</t>
  </si>
  <si>
    <t>E.4.05.03.05.000 - Entrate in conto capitale dovute a rimborsi, recuperi e restituzioni di somme non dovute o incassate in eccesso da Imprese</t>
  </si>
  <si>
    <t>E.4.05.03.05.001 - Entrate in conto capitale dovute a rimborsi, recuperi e restituzioni di somme non dovute o incassate in eccesso da Imprese</t>
  </si>
  <si>
    <t>9.0100 - 6001/6001/99 - RITENUTE PREVIDENZIALI ED ASSISTENZIALI.</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</si>
  <si>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</si>
  <si>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</si>
  <si>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</si>
  <si>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 autonomi</t>
  </si>
  <si>
    <t>E.9.01.03.01.000 - Ritenute erariali su redditi da lavoro autonomo per conto terzi</t>
  </si>
  <si>
    <t>E.9.01.03.01.001 - Ritenute erariali su redditi da lavoro autonomo per conto terzi</t>
  </si>
  <si>
    <t>9.0100 - 6002/6002/3 - IVA SPLIT PAYMENT ISTITUZIONALE</t>
  </si>
  <si>
    <t>E.9.01.01.02.000 - Ritenute per scissione contabile IVA (split payment)</t>
  </si>
  <si>
    <t>E.9.01.01.02.001 - Ritenute per scissione contabile IVA (split payment)</t>
  </si>
  <si>
    <t>9.0100 - 6002/6002/99 - RITENUTE ERARIALI - dipendenti</t>
  </si>
  <si>
    <t>E.9.01.02.01.000 - Ritenute erariali su redditi da lavoro dipendente per conto terzi</t>
  </si>
  <si>
    <t>E.9.01.02.01.001 - Ritenute erariali su redditi da lavoro dipendente per conto terzi</t>
  </si>
  <si>
    <t>9.0100 - 6003/6003/99 - ALTRI RITENUTE AL PERSONALE.</t>
  </si>
  <si>
    <t>E.9.01.02.99.000 - Altre ritenute al personale dipendente per conto di terzi</t>
  </si>
  <si>
    <t>E.9.01.02.99.999 - Altre ritenute al personale dipendente per conto di terzi</t>
  </si>
  <si>
    <t>9.0100 - 6008/6008/99 - ENTRATE PER SPESE NON ANDATE A BUON FINE</t>
  </si>
  <si>
    <t>E.9.01.99.01.000 - Entrate a seguito di spese non andate a buon fine</t>
  </si>
  <si>
    <t>E.9.01.99.01.001 - Entrate a seguito di spese non andate a buon fine</t>
  </si>
  <si>
    <t>9.0100 - 6014/6014/99 - ENTRATE PER INCREMENTO CASSA VINCOLATA</t>
  </si>
  <si>
    <t>E.9.01.99.06.000 - Entrate derivanti dalla gestione degli incassi vincolati degli enti locali</t>
  </si>
  <si>
    <t>E.9.01.99.06.002 - Reintegro incassi vincolati ai sensi dell’art. 195 del TUEL</t>
  </si>
  <si>
    <t>9.0100 - 6015/6015/99 - INCASSO COMPONENTI PEREQUATIVE</t>
  </si>
  <si>
    <t>E.9.01.01.99.000 - Altre ritenute n.a.c.</t>
  </si>
  <si>
    <t>E.9.01.01.99.999 - Altre ritenute n.a.c.</t>
  </si>
  <si>
    <t>9.0200 - 6004/6004/99 - DEPOSITI CAUZIONALI.</t>
  </si>
  <si>
    <t>E.9.02.04.01.000 - Costituzione di depositi cauzionali o contrattuali di terzi</t>
  </si>
  <si>
    <t>E.9.02.04.01.001 - Costituzione di depositi cauzionali o contrattuali di terzi</t>
  </si>
  <si>
    <t>9.0200 - 6005/6005/99 - RIMBORSO SPESE PER SERVIZI CONTO TERZI.</t>
  </si>
  <si>
    <t>E.9.02.99.99.000 - Altre entrate per conto terzi</t>
  </si>
  <si>
    <t>E.9.02.99.99.999 - Altre entrate per conto terzi</t>
  </si>
  <si>
    <t>9.0200 - 6007/6007/99 - DEPOSITI PER SPESE CONTRATTUALI         .</t>
  </si>
  <si>
    <t>01.02.1 - 120/1021/99 - COMPETENZE UFFICIO FINANZIARIO</t>
  </si>
  <si>
    <t>U.1.01.01.01.000 - Retribuzioni in denaro</t>
  </si>
  <si>
    <t>01.02.1 - 120/1022/1 - ONERI PREVIDENZIALI A CARICO ENTE SEGRETARIO COMUNALE</t>
  </si>
  <si>
    <t>U.1.01.02.01.000 - Contributi sociali effettivi a carico dell'ente</t>
  </si>
  <si>
    <t>U.1.01.02.01.001 - Contributi obbligatori per il personale</t>
  </si>
  <si>
    <t>01.02.1 - 120/1022/2 - ONERI PREVIDENZIALI DIRITTI DI ROGITO</t>
  </si>
  <si>
    <t>01.02.1 - 120/1022/99 - ONERI PREVIDENZIALI UFFICIO FINANZIARIO</t>
  </si>
  <si>
    <t>01.02.1 - 120/1024/99 - RETRIBUZIONE DI POSIZIONE E INDENNITA' DI RISULTATO FINANZIARIO</t>
  </si>
  <si>
    <t>01.02.1 - 120/1025/1 - MAGGIORAZIONE DI POSIZIONE E INDENNITA' DI RISULTATO SEGRETARIO COMUNALE</t>
  </si>
  <si>
    <t>01.02.1 - 120/1038/99 - QUOTA DEI DIRITTI ROGITO SPETTANTE AL SEGRETARIO COMUNALE</t>
  </si>
  <si>
    <t>01.06.1 - 120/1054/2 - ONERI PREVIDENZIALI UFFICIO TECNICO</t>
  </si>
  <si>
    <t>01.06.1 - 560/1054/1 - COMPETENZE UFFICIO TECNICO</t>
  </si>
  <si>
    <t>01.06.1 - 560/1054/99 - INDENNITA' DI POSIZIONE E RISULTATO UFFICIO TECNICO</t>
  </si>
  <si>
    <t>01.07.1 - 670/1020/1 - COMPETENZE UFFICIO ANAGRAFE</t>
  </si>
  <si>
    <t>01.07.1 - 670/1020/2 - ONERI PREVIDENZIALI UFFICIO ANAGRAFE</t>
  </si>
  <si>
    <t>01.07.1 - 670/1021/99 - SPESE PER STRAORDINARIO DIPENDENTI UFFICIO ELETTORALE</t>
  </si>
  <si>
    <t>U.1.01.01.01.003 - Straordinario per il personale a tempo indeterminato</t>
  </si>
  <si>
    <t>01.08.1 - 670/670/99 - COMPENSI PER CENSIMENTI ISTAT</t>
  </si>
  <si>
    <t>01.11.1 - 780/1026/1 - FONDO RISORSE DECENTRATE - ONERI</t>
  </si>
  <si>
    <t>01.11.1 - 780/1026/99 - FONDO RISORSE DECENTRATE</t>
  </si>
  <si>
    <t>01.11.1 - 800/1033/99 - BUONI PASTO DIPENDENTI COMUNALI</t>
  </si>
  <si>
    <t>U.1.01.01.02.000 - Altre spese per il personale</t>
  </si>
  <si>
    <t>U.1.01.01.02.002 - Buoni pasto</t>
  </si>
  <si>
    <t>01.01.1 - 70/1001/1 - IRAP INDENNITA' AMMINISTRATORI</t>
  </si>
  <si>
    <t>U.1.02.01.01.000 - Imposta regionale sulle attività produttive (IRAP)</t>
  </si>
  <si>
    <t>U.1.02.01.01.001 - Imposta regionale sulle attività produttive (IRAP)</t>
  </si>
  <si>
    <t>01.02.1 - 180/1157/1 - IRAP SEGRETARIO COMUNALE</t>
  </si>
  <si>
    <t>01.02.1 - 180/1157/2 - IRAP DIRITTI DI ROGITO</t>
  </si>
  <si>
    <t>01.03.1 - 290/1157/99 - IRAP UFFICIO FINANZIARIO</t>
  </si>
  <si>
    <t>01.06.1 - 620/1054/3 - IRAP UFFICIO TECNICO</t>
  </si>
  <si>
    <t>01.07.1 - 730/1020/3 - IRAP UFFICIO ANAGRAFE</t>
  </si>
  <si>
    <t>01.07.1 - 730/1021/1 - IRAP SU STRAORDINARIO ELETTORALE</t>
  </si>
  <si>
    <t>01.07.1 - 730/1021/3 - ONERI PREVIDENZIALI SU STRAORDINARIO ELETTORALE</t>
  </si>
  <si>
    <t>U.1.02.01.99.000 - Imposte, tasse e proventi assimilati a carico dell'ente n.a.c.</t>
  </si>
  <si>
    <t>U.1.02.01.99.999 - Imposte, tasse e proventi assimilati a carico dell'ente n.a.c.</t>
  </si>
  <si>
    <t>01.11.1 - 840/1026/2 - FONDO RISORSE DECENTRATE - IRAP</t>
  </si>
  <si>
    <t>01.11.1 - 840/1056/2 - SPESE GESTIONE AUTOMEZZI - IMPOSTE E TASSE</t>
  </si>
  <si>
    <t>U.1.02.01.09.000 - Tassa di circolazione dei veicoli a motore (tassa automobilistica)</t>
  </si>
  <si>
    <t>U.1.02.01.09.001 - Tassa di circolazione dei veicoli a motore (tassa automobilistica)</t>
  </si>
  <si>
    <t>01.01.1 - 20/1048/99 - SPESE PER FESTE NAZIONALI E SOLENNITA' CIVILI</t>
  </si>
  <si>
    <t>U.1.03.02.02.000 - Organizzazione eventi, pubblicità e servizi per trasferta</t>
  </si>
  <si>
    <t>01.01.1 - 30/1001/99 - INDENNITA' DI CARICA E MISSIONI AL SINDACO, AGLI ASSESSORI E AI CONSIGLIERI COMUNALI</t>
  </si>
  <si>
    <t>U.1.03.02.01.000 - Organi e incarichi istituzionali dell'amministrazione</t>
  </si>
  <si>
    <t>U.1.03.02.01.001 - Organi istituzionali dell'amministrazione - Indennità</t>
  </si>
  <si>
    <t>01.01.1 - 30/1003/99 - SPESE PER REVISORE DEL CONTO</t>
  </si>
  <si>
    <t>U.1.03.02.01.008 - Compensi agli organi istituzionali di revisione, di controllo ed altri incarichi istituzionali dell'amministrazione</t>
  </si>
  <si>
    <t>01.01.1 - 30/1060/99 - QUOTE DI ASSOCIAZIONI</t>
  </si>
  <si>
    <t>U.1.03.02.99.000 - Altri servizi</t>
  </si>
  <si>
    <t>U.1.03.02.99.003 - Quote di associazioni</t>
  </si>
  <si>
    <t>01.02.1 - 130/1043/99 - SPESE DI MANUTENZIONE E DI FUNZIONAMENTO DEGLI UFFICI - ACQUISTO BENI DI CONSUMO</t>
  </si>
  <si>
    <t>U.1.03.01.02.000 - Altri beni di consumo</t>
  </si>
  <si>
    <t>01.02.1 - 140/1039/99 - FORMAZIONE DIPENDENTI COMUNALI</t>
  </si>
  <si>
    <t>U.1.03.02.04.000 - Acquisto di servizi per formazione e addestramento del personale dell'ente</t>
  </si>
  <si>
    <t>U.1.03.02.04.999 - Acquisto di servizi per altre spese per formazione e addestramento n.a.c.</t>
  </si>
  <si>
    <t>01.02.1 - 140/1043/1 - SPESE PER UFFICI - servizio pulizia locali</t>
  </si>
  <si>
    <t>U.1.03.02.13.000 - Servizi ausiliari per il funzionamento dell'ente</t>
  </si>
  <si>
    <t>U.1.03.02.13.002 - Servizi di pulizia e lavanderia</t>
  </si>
  <si>
    <t>01.02.1 - 140/1043/2 - SPESE PER UFFICI - SPESE POSTALI</t>
  </si>
  <si>
    <t>U.1.03.02.16.000 - Servizi amministrativi</t>
  </si>
  <si>
    <t>U.1.03.02.16.002 - Spese postali</t>
  </si>
  <si>
    <t>01.02.1 - 140/1043/7 - SPESE PER UFFICI - altri servizi</t>
  </si>
  <si>
    <t>01.02.1 - 140/1161/99 - PRESTAZIONI PROFESSIONALI E SPECIALISTICHE SERVIZI GENERALI</t>
  </si>
  <si>
    <t>U.1.03.02.11.000 - Prestazioni professionali e specialistiche</t>
  </si>
  <si>
    <t>01.03.1 - 250/1052/99 - SPESE PER SUPPORTO UFFICIO RAGIONERIA</t>
  </si>
  <si>
    <t>U.1.03.02.17.000 - Servizi finanziari</t>
  </si>
  <si>
    <t>01.03.1 - 250/1054/99 - SPESE PER IL SERVIZIO DI TESORERIA</t>
  </si>
  <si>
    <t>U.1.03.02.17.002 - Oneri per servizio di tesoreria</t>
  </si>
  <si>
    <t>01.04.1 - 360/1050/99 - SPESE PER SUPPORTO UFFICIO TRIBUTI</t>
  </si>
  <si>
    <t>U.1.03.02.13.999 - Altri servizi ausiliari n.a.c.</t>
  </si>
  <si>
    <t>01.04.1 - 360/1051/99 - SPESE PER LA RISCOSSIONE DEI RUOLI COATTIVI</t>
  </si>
  <si>
    <t>U.1.03.02.03.000 - Aggi di riscossione</t>
  </si>
  <si>
    <t>U.1.03.02.03.999 - Altri aggi di riscossione n.a.c.</t>
  </si>
  <si>
    <t>01.05.1 - 460/1156/99 - GESTIONE PATRIMONIO - ACQ. BENI DI CONSUMO</t>
  </si>
  <si>
    <t>01.05.1 - 470/1043/9 - SPESE PER UFFICIO - UTENZE</t>
  </si>
  <si>
    <t>U.1.03.02.05.000 - Utenze e canoni</t>
  </si>
  <si>
    <t>01.05.1 - 470/1156/1 - GESTIONE PATRIMONIO - MANUTENZIONE ORDINARIA</t>
  </si>
  <si>
    <t>U.1.03.02.09.000 - Manutenzione ordinaria e riparazioni</t>
  </si>
  <si>
    <t>01.05.1 - 470/1156/2 - GESTIONE PATRIMONIO - UTENZE E CANONI</t>
  </si>
  <si>
    <t>01.06.1 - 580/1053/99 - SPESE PER SUPPORTO UFFICIO TECNICO</t>
  </si>
  <si>
    <t>U.1.03.02.16.999 - Altre spese per servizi amministrativi</t>
  </si>
  <si>
    <t>01.06.1 - 580/1055/99 - PNRR M1C1 - 2.2.3 "DIGITALIZZAZIONE DELLE PROCEDURE (SUAP e SUE)" - ENTI TERZI - COMUNI - CUP B21F25000320006</t>
  </si>
  <si>
    <t>U.1.03.02.19.000 - Servizi informatici e di telecomunicazioni</t>
  </si>
  <si>
    <t>U.1.03.02.19.001 - Gestione e manutenzione applicazioni</t>
  </si>
  <si>
    <t>01.06.1 - 580/1086/99 - PRESTAZIONI PROFESSIONALI E SPECIALISTICHE SERVIZIO TECNICO</t>
  </si>
  <si>
    <t>01.07.1 - 740/1008/99 - SPESE PER ELEZIONI AMMINISTRATIVE E REFERENDUM COMUNALI</t>
  </si>
  <si>
    <t>01.09.1 - 800/3400/99 - SERVIZIO DI SUPPORTO NELLA PROGETTAZIONE E IMPLEMENTAZIONE DEI SERVIZI DIGITALI</t>
  </si>
  <si>
    <t>U.1.03.02.10.000 - Consulenze</t>
  </si>
  <si>
    <t>U.1.03.02.10.003 - Incarichi a società di studi, ricerca e consulenza</t>
  </si>
  <si>
    <t>01.11.1 - 690/1023/99 - TRASFERIMENTO PNRR M1C1 - 1.4.4 MITD - ESTENSIONE DELL'UTILIZZO DELL'ANAGRAFE NAZIONALE DIGITALE (ANPR) - ADESIONE ALLO STATO CIVILE DIGITALE (ANSC) - CUP B51F24002560006</t>
  </si>
  <si>
    <t>01.11.1 - 790/1056/99 - SPESE PER LA GESTIONE DEGLI AUTOMEZZI DEL COMUNE - ACQ. BENI DI CONSUMO</t>
  </si>
  <si>
    <t>01.11.1 - 800/1024/99 - SPESE PER MISSIONI AL PERSONALE E AGLI AMMINISTRATORI</t>
  </si>
  <si>
    <t>U.1.03.02.02.002 - Indennità di missione e di trasferta</t>
  </si>
  <si>
    <t>01.11.1 - 800/1053/99 - SPESE DI FUNZIONAMENTO DEL CENTRO ELETTRONICO</t>
  </si>
  <si>
    <t>01.11.1 - 800/1056/1 - SPESE PER GESTIONE AUTOMEZZI - MANUTENZIONE ORDINARIA</t>
  </si>
  <si>
    <t>01.11.1 - 800/1070/99 - PNRR M1C1-1.4.1 MITD - ESPERIENZA DEL CITTADINO NEI SERVIZI PUBBLICI - CUP B21F22000530006</t>
  </si>
  <si>
    <t>01.11.1 - 800/1071/99 - PNRR M1C1-1.2 MITD - ABILITAZIONE AL CLOUD PER LE PA LOCALI - CUP B21C22000600006</t>
  </si>
  <si>
    <t>01.11.1 - 800/1072/99 - PNRR M1C1-1.4.4 MITD - ESTENSIONE UTILIZZO PIATTAFORME NAZIONALI DI IDENTITA' DIGITALE -SPID CIE - CUP B21F22001030006</t>
  </si>
  <si>
    <t>01.11.1 - 800/1074/99 - PNRR M1C1-1.4.3 MITD - ADOZIONE PIATTAFORMA PAGOPA - CUP B21F22001740006</t>
  </si>
  <si>
    <t>01.11.1 - 850/1058/99 - SPESE PER LITI, ARBITRAGGI E RISARCIMENTI</t>
  </si>
  <si>
    <t>03.02.1 - 1130/1130/99 - MANUTENZIONE IMPIANTO VIDEOSORVEGLIANZA</t>
  </si>
  <si>
    <t>U.1.03.02.09.004 - Manutenzione ordinaria e riparazioni di impianti e macchinari</t>
  </si>
  <si>
    <t>04.02.1 - 1560/1366/99 - SCUOLE ELEMENTARI - ACQ. BENI CONSUMO</t>
  </si>
  <si>
    <t>04.02.1 - 1560/1368/99 - FORNITURA LIBRI DI TESTO AGLI ALUNNI DELLA SCUOLA ELEMENTARE</t>
  </si>
  <si>
    <t>04.02.1 - 1570/1366/1 - SCUOLE ELEMENTARI - MANUTENZIONE ORDINARIA</t>
  </si>
  <si>
    <t>04.02.1 - 1570/1366/2 - SCUOLE ELEMENTARI - UTENZE</t>
  </si>
  <si>
    <t>04.06.1 - 1570/1416/99 - SPESE PER IL SERVIZIO DI POST SCUOLA DELLA SCUOLA DELL'INFANZIA E PRIMARIA</t>
  </si>
  <si>
    <t>U.1.03.02.11.999 - Altre prestazioni professionali e specialistiche n.a.c.</t>
  </si>
  <si>
    <t>04.06.1 - 1900/1414/99 - SPESE PER IL SERVIZIO MENSA SCUOLE MATERNA ED ELEMENTARE</t>
  </si>
  <si>
    <t>U.1.03.02.15.000 - Contratti di servizio pubblico</t>
  </si>
  <si>
    <t>U.1.03.02.15.006 - Contratti di servizio per le mense scolastiche</t>
  </si>
  <si>
    <t>08.01.1 - 2790/2790/99 - CANONE ATTRAVERSAMENTO STRADA STATALE</t>
  </si>
  <si>
    <t>U.1.03.02.05.999 - Utenze e canoni per altri servizi n.a.c.</t>
  </si>
  <si>
    <t>09.03.1 - 3550/1736/99 - SERVIZIO RACCOLTA, TRASPORTO E SMALTIMENTO RIFIUTI SOLIDI URBANI</t>
  </si>
  <si>
    <t>09.03.1 - 3550/1738/99 - COSTI DI GESTIONE E TRAFFICO DATI CONFERIMENTO ISOLA ECOLOGICA</t>
  </si>
  <si>
    <t>10.05.1 - 2780/1928/1 - STRADE COMUNALI - MANUTENZIONE ORDINARIA</t>
  </si>
  <si>
    <t>10.05.1 - 2780/1934/99 - RIMOZIONE DELLA NEVE DALL'ABITATO</t>
  </si>
  <si>
    <t>10.05.1 - 2890/1937/1 - ENERGIA ELETTRICA PER PUBBLICA ILLUMINAZIONE</t>
  </si>
  <si>
    <t>U.1.03.02.05.004 - Energia elettrica</t>
  </si>
  <si>
    <t>10.05.1 - 2890/1938/99 - SPESE DI GESTIONE E DI MANUTENZIONE DEGLI IMPIANTI DI PUBBLICA ILLUMINAZIONE</t>
  </si>
  <si>
    <t>12.09.1 - 4210/1656/1 - SPESE DI MANUTENZIONE ORDINARIA E GESTIONE DE I CIMITERI COMUNALI - PRESTAZIONI DI SERVIZI</t>
  </si>
  <si>
    <t>U.1.03.02.15.999 - Altre spese per contratti di servizio pubblico</t>
  </si>
  <si>
    <t>12.09.1 - 4210/1656/2 - SPESE DI MANUTENZIONE ORDINARIA E GESTIONE DE I CIMITERI COMUNALI - utenze</t>
  </si>
  <si>
    <t>13.07.1 - 4100/4100/99 - SPESE DIVERSE PER LOTTA AL RANDAGISMO</t>
  </si>
  <si>
    <t>U.1.03.02.15.011 - Contratti di servizio per la lotta al randagismo</t>
  </si>
  <si>
    <t>14.02.1 - 4420/2112/99 - SPESE PER LA PROMOZIONE DELLA FESTA DELL'UVA DI CAREMA</t>
  </si>
  <si>
    <t>17.01.1 - 800/800/99 - SPESE PER IL GESTORE DEI SERVIZI ENERGETICI (GSE)</t>
  </si>
  <si>
    <t>01.02.1 - 160/1165/99 - TRASFERIMENTI PER CENTRALE UNICA DI COMMITTENZA</t>
  </si>
  <si>
    <t>U.1.04.01.02.000 - Trasferimenti correnti a Amministrazioni Locali</t>
  </si>
  <si>
    <t>01.03.1 - 270/1153/99 - TRASFERIMENTI AL MEF PER CONTENIMENTO SPESA</t>
  </si>
  <si>
    <t>U.1.04.01.01.000 - Trasferimenti correnti a Amministrazioni Centrali</t>
  </si>
  <si>
    <t>U.1.04.01.01.020 - Trasferimenti correnti al Ministero dell'economia in attuazione di norme in materia di contenimento di spesa</t>
  </si>
  <si>
    <t>01.07.1 - 710/1047/99 - SPESE PER IL FUNZIONAMENTO DELLA COMMISSIONE E SOTTOCOMMISIONE ELETTORALE CIRCONDARIALE.</t>
  </si>
  <si>
    <t>U.1.04.01.02.003 - Trasferimenti correnti a Comuni</t>
  </si>
  <si>
    <t>01.11.1 - 820/1070/99 - TRASFERIMENTI CORRENTI AD AMMINISTRAZIONI LOCALI</t>
  </si>
  <si>
    <t>04.01.1 - 1590/1590/99 - TRASFERIMENTO ALLA SCUOLA ELEMENTARE PER SPESE DI FUNZIONAMENTO</t>
  </si>
  <si>
    <t>U.1.04.01.02.999 - Trasferimenti correnti a altre Amministrazioni Locali n.a.c.</t>
  </si>
  <si>
    <t>04.02.1 - 1700/1401/99 - TRASFERIMENTI PER GESTIONE ASSOCIATA SCUOLA SECONDARIA INFERIORE</t>
  </si>
  <si>
    <t>05.02.1 - 2140/2111/99 - CONTRIBUTO AL COMPLESSO BANDISTICO DI CAREMA</t>
  </si>
  <si>
    <t>U.1.04.04.01.000 - Trasferimenti correnti a Istituzioni Sociali Private</t>
  </si>
  <si>
    <t>U.1.04.04.01.001 - Trasferimenti correnti a Istituzioni Sociali Private</t>
  </si>
  <si>
    <t>05.02.1 - 2140/2114/99 - TRASFERIMENTO PROTOCOLLO D'INTESA RETE MUSEALE DELL’ANFITEATRO MORENICO IVREA</t>
  </si>
  <si>
    <t>05.02.1 - 2140/2145/99 - CONTRIBUTI AD ASSOCIAZIONI PER ATTIVITA' CULTURALI DEL TERRITORIO</t>
  </si>
  <si>
    <t>05.02.1 - 2140/2146/99 - CONTRIBUTO ALLA SCUOLA DELL'INFANZIA E PRIMARIA DI CAREMA PER ATTIVITA' CULTURALI</t>
  </si>
  <si>
    <t>07.01.1 - 2580/2580/99 - QUOTA COFINANZIAMENTO GAL VALLI DEL CANAVESE</t>
  </si>
  <si>
    <t>U.1.04.01.04.000 - Trasferimenti correnti a organismi interni e/o unità locali della amministrazione</t>
  </si>
  <si>
    <t>U.1.04.01.04.001 - Trasferimenti correnti a organismi interni e/o unità locali della amministrazione</t>
  </si>
  <si>
    <t>07.01.1 - 2690/2113/99 - CONTRIBUTO ALLA PRO-LOCO DI CAREMA</t>
  </si>
  <si>
    <t>09.02.1 - 3130/3131/99 - CONTRIBUTI AD ASSOCIAZIONI PER TUTELA, VALORIZZAZIONE E RECUPERO AMBIENTALE DEL TERRITORIO</t>
  </si>
  <si>
    <t>09.03.1 - 3570/1737/99 - QUOTA DI PARTECIPAZIONE AL CONSORZIO CANAVESANO AMBIENTE - CONSORZIO UNICO DI BACINO</t>
  </si>
  <si>
    <t>U.1.04.01.02.018 - Trasferimenti correnti a Consorzi di enti locali</t>
  </si>
  <si>
    <t>09.04.1 - 3460/1693/99 - CONTRIBUTO ALL'ACQUEDOTTO ALPE MALETTO</t>
  </si>
  <si>
    <t>10.05.1 - 2800/1932/99 - CONTRIBUTO AL CONSORZIO STRADALE DEL BALLON</t>
  </si>
  <si>
    <t>11.01.1 - 3350/1690/99 - TRASFERIMENTO ALL'UNIONE MONTANA PER FUNZIONE PROTEZIONE CIVILE</t>
  </si>
  <si>
    <t>U.1.04.01.02.005 - Trasferimenti correnti a Unioni di Comuni</t>
  </si>
  <si>
    <t>12.01.1 - 3790/3790/99 - TRASFERIMENTI ALLE FAMIGLIE PER SERVIZIO ASILO NIDO</t>
  </si>
  <si>
    <t>U.1.04.02.02.000 - Interventi assistenziali</t>
  </si>
  <si>
    <t>U.1.04.02.02.999 - Altri assegni e sussidi assistenziali</t>
  </si>
  <si>
    <t>12.01.1 - 3790/3792/99 - TRASFERIMENTI AL COMUNE DI SETTIMO VITTONE PER SERVIZIO ASILO NIDO</t>
  </si>
  <si>
    <t>12.02.1 - 4120/1885/99 - CONTRIBUTO AL CONSORZIO IN.RE.TE. PER INTERVENTI ASSISTENZA ALUNNI DISABILI</t>
  </si>
  <si>
    <t>12.02.1 - 4120/1888/99 - TRASFERIMENTI PER TRASPORTO STUDENTI CON DISABILITA'</t>
  </si>
  <si>
    <t>12.03.1 - 4120/1889/99 - TRASFERIMENTO PER CONVENZIONE TRASPORTO ANZIANI</t>
  </si>
  <si>
    <t>12.07.1 - 4120/1878/99 - CONTRIBUTO AL CONSORZIO IN.R.E.T.E.  PER GESTIONE SERVIZI SOCIO ASSISTENZIALI</t>
  </si>
  <si>
    <t>12.09.1 - 4210/1658/99 - QUOTA A CARICO DEL COMUNE PER CONVENZIONE UTILIZZO OBITORI E CAMERE MORTUARIE PRESSO PRESIDI DELLA EX ASL 9</t>
  </si>
  <si>
    <t>U.1.04.01.02.011 - Trasferimenti correnti a Aziende sanitarie locali n.a.f.</t>
  </si>
  <si>
    <t>17.01.1 - 70/801/99 - TRASFERIMENTO ALLA COMUNITA' ENERGETICA 5 LAGHI</t>
  </si>
  <si>
    <t>50.01.1 - 2810/1941/99 - INTERESSI PASSIVI SU MUTUI.............</t>
  </si>
  <si>
    <t>U.1.07.05.04.000 - Interessi passivi su finanziamenti a medio lungo termine a Imprese</t>
  </si>
  <si>
    <t>U.1.07.05.04.004 - Interessi passivi a Cassa Depositi e Prestiti - Gestione Tesoro su mutui e altri finanziamenti a medio lungo termine</t>
  </si>
  <si>
    <t>01.02.1 - 160/1059/99 - RIMBORSO PER CONVENZIONE DI SEGRETERIA</t>
  </si>
  <si>
    <t>U.1.09.01.01.000 - Rimborsi per spese di personale (comando, distacco, fuori ruolo, convenzioni, ecc…)</t>
  </si>
  <si>
    <t>U.1.09.01.01.001 - Rimborsi per spese di personale (comando, distacco, fuori ruolo, convenzioni, ecc…)</t>
  </si>
  <si>
    <t>01.03.1 - 270/1159/99 - RIMBORSI AD AMMINISTRAZIONI CENTRALI</t>
  </si>
  <si>
    <t>U.1.09.99.01.000 - Rimborsi di parte corrente ad Amministrazioni Centrali di somme non dovute o incassate in eccesso</t>
  </si>
  <si>
    <t>U.1.09.99.01.001 - Rimborsi di parte corrente ad Amministrazioni Centrali di somme non dovute o incassate in eccesso</t>
  </si>
  <si>
    <t>01.04.1 - 70/1000/99 - RIVERSAMENTO A ENTE CONCESSIONARIO DELLA QUOTA ECCEDENTE DEL CANONE UNICO</t>
  </si>
  <si>
    <t>U.1.09.02.01.000 - Rimborsi di imposte e tasse di natura corrente</t>
  </si>
  <si>
    <t>U.1.09.02.01.001 - Rimborsi di imposte e tasse di natura corrente</t>
  </si>
  <si>
    <t>01.04.1 - 410/2158/99 - SGRAVI E RESTITUZIONE DI TRIBUTI</t>
  </si>
  <si>
    <t>U.1.09.99.04.000 - Rimborsi di parte corrente a Famiglie di somme non dovute o incassate in eccesso</t>
  </si>
  <si>
    <t>U.1.09.99.04.001 - Rimborsi di parte corrente a Famiglie di somme non dovute o incassate in eccesso</t>
  </si>
  <si>
    <t>01.06.1 - 600/3133/99 - RIMBORSO ALL'UNIONE PERSONALE UFFICIO TECNICO IN CONVENZIONE</t>
  </si>
  <si>
    <t>03.01.1 - 1110/1110/99 - RIMBORSO ALL'UNIONE PERSONALE POLIZIA LOCALE IN CONVENZIONE</t>
  </si>
  <si>
    <t>08.01.1 - 3130/3132/99 - RIMBORSO ALL'UNIONE PER CANTONIERE IN CONVENZIONE</t>
  </si>
  <si>
    <t>01.01.1 - 30/1044/99 - ONERI PER LE ASSICURAZIONI</t>
  </si>
  <si>
    <t>U.1.10.04.01.000 - Premi di assicurazione contro i danni</t>
  </si>
  <si>
    <t>01.04.1 - 400/2/2 - IVA A DEBITO SU ATTIVITA' COMMERCIALE</t>
  </si>
  <si>
    <t>U.1.10.03.01.000 - Versamenti IVA a debito per le gestioni commerciali</t>
  </si>
  <si>
    <t>U.1.10.03.01.001 - Versamenti IVA a debito per le gestioni commerciali</t>
  </si>
  <si>
    <t>20.01.1 - 880/2151/1 - FONDO DI RISERVA DI CASSA</t>
  </si>
  <si>
    <t>U.1.10.01.01.000 - Fondo di riserva</t>
  </si>
  <si>
    <t>U.1.10.01.01.001 - Fondi di riserva</t>
  </si>
  <si>
    <t>20.02.1 - 880/2151/2 - FONDO CREDITI DUBBIA ESIGIBILITA'</t>
  </si>
  <si>
    <t>U.1.10.01.03.000 - Fondo crediti di dubbia e difficile esazione di parte corrente</t>
  </si>
  <si>
    <t>U.1.10.01.03.001 - Fondo crediti di dubbia e difficile esazione di parte corrente</t>
  </si>
  <si>
    <t>01.02.2 - 5870/3000/99 - ACQUISTO SOFTWARE</t>
  </si>
  <si>
    <t>U.2.02.03.02.000 - Software</t>
  </si>
  <si>
    <t>01.05.2 - 6170/3002/99 - SPESE PER ACQUISTO ARREDO URBANO</t>
  </si>
  <si>
    <t>U.2.02.01.03.000 - Mobili e arredi</t>
  </si>
  <si>
    <t>01.05.2 - 6170/3012/99 - ACQUISTO ATTREZZATURE EDIFICI DI PROPRIETA' COMUNALE</t>
  </si>
  <si>
    <t>U.2.02.01.05.000 - Attrezzature</t>
  </si>
  <si>
    <t>01.05.2 - 6170/3013/99 - MESSA IN SICUREZZA IMPIANTI EDIFICI COMUNALI/EFFICIENTAMENTO ENERGETICO</t>
  </si>
  <si>
    <t>U.2.02.01.04.000 - Impianti e macchinari</t>
  </si>
  <si>
    <t>01.05.2 - 6180/3004/99 - MANUTENZIONE STRAORDINARIA EDIFICI  DI PROPRIETA' DEL COMUNE</t>
  </si>
  <si>
    <t>U.2.02.03.05.000 - Incarichi professionali per la realizzazione di investimenti</t>
  </si>
  <si>
    <t>U.2.02.03.05.001 - Incarichi professionali per la realizzazione di investimenti</t>
  </si>
  <si>
    <t>01.05.2 - 6180/3005/99 - IMPLEMENTAZIONE E MANUTENZIONE STRAORDINARIA PRESIDI ANTINCENDIO</t>
  </si>
  <si>
    <t>U.2.02.01.04.002 - Impianti</t>
  </si>
  <si>
    <t>01.05.2 - 8580/3030/99 - STUDI PER OPERE DI DIFESA VERSANTI</t>
  </si>
  <si>
    <t>01.06.2 - 6180/3012/99 - MESSA IN SICUREZZA E EFFICIENTAMENTO ENERGETICO EX ASILO</t>
  </si>
  <si>
    <t>U.2.02.01.09.000 - Beni immobili</t>
  </si>
  <si>
    <t>U.2.02.01.09.999 - Beni immobili n.a.c.</t>
  </si>
  <si>
    <t>01.06.2 - 6230/3013/99 - DIGITALIZZAZIONE PRATICHE UFFICIO TECNICO</t>
  </si>
  <si>
    <t>U.2.02.03.99.000 - Spese di investimento per beni immateriali n.a.c.</t>
  </si>
  <si>
    <t>U.2.02.03.99.001 - Spese di investimento per beni immateriali n.a.c.</t>
  </si>
  <si>
    <t>01.08.2 - 5880/3700/99 - DIGITALIZZAZIONE CONCESSIONI CIMITERIALI</t>
  </si>
  <si>
    <t>01.08.2 - 6470/3002/99 - ACQUISTO HARDWARE</t>
  </si>
  <si>
    <t>U.2.02.01.07.000 - Hardware</t>
  </si>
  <si>
    <t>03.02.2 - 6730/6730/99 - IMPLEMENTAZIONE IMPIANTO DI VIDEOSORVEGLIANZA</t>
  </si>
  <si>
    <t>04.02.2 - 7130/3112/99 - MANUTENZIONE STRAORDINARIA SCUOLE ELEMENTARI</t>
  </si>
  <si>
    <t>05.02.2 - 7530/3115/99 - RECUPERO STABILE "GRAN MASUN" CENTRO VALORIZZAZIONE VINO CAREMA - COMUNI DI CONFINE 2022</t>
  </si>
  <si>
    <t>U.2.02.01.10.000 - Beni immobili di valore culturale, storico ed artistico</t>
  </si>
  <si>
    <t>U.2.02.01.10.001 - Fabbricati ad uso abitativo di valore culturale, storico ed artistico</t>
  </si>
  <si>
    <t>06.01.2 - 7830/3231/99 - INTERVENTI DI RIQUALIFICAZIONE AREA SPORTIVA - COMUNI DI CONFINE 2021</t>
  </si>
  <si>
    <t>U.2.02.01.09.016 - Impianti sportivi</t>
  </si>
  <si>
    <t>06.01.2 - 7830/3232/99 - RIQUALIFICAZIONE IMPIANTI SPORTIVI</t>
  </si>
  <si>
    <t>06.01.2 - 7830/3233/99 - INTERVENTI DI RIQUALIFICAZIONE AREA SPORTIVA - COMUNI DI CONFINE 2023</t>
  </si>
  <si>
    <t>07.01.2 - 8030/3300/99 - INTERVENTI STRAORDINARI SU SENTIERI E MULATTIERE</t>
  </si>
  <si>
    <t>U.2.02.01.09.013 - Altre vie di comunicazione</t>
  </si>
  <si>
    <t>07.01.2 - 8070/3298/99 - SISTEMAZIONE CARTELLONISTICA SENTIERI</t>
  </si>
  <si>
    <t>U.2.02.01.05.999 - Attrezzature n.a.c.</t>
  </si>
  <si>
    <t>07.01.2 - 8070/3299/99 - RESTAURO FONTANE PUBBLICHE</t>
  </si>
  <si>
    <t>08.01.2 - 8530/3278/99 - RIFACIMENTO CONDOTTA IDRICA CHIUSSUMA</t>
  </si>
  <si>
    <t>U.2.02.01.09.010 - Infrastrutture idrauliche</t>
  </si>
  <si>
    <t>08.01.2 - 8530/3623/99 - INTERVENTO SUI VERSANTI FRAZ. OLINELLO</t>
  </si>
  <si>
    <t>U.2.02.02.01.000 - Terreni</t>
  </si>
  <si>
    <t>U.2.02.02.01.999 - Altri terreni n.a.c.</t>
  </si>
  <si>
    <t>08.01.2 - 8580/3460/99 - INCARICHI PROFESSIONALI PER REALIZZAZIONE DI INVESTIMENTI</t>
  </si>
  <si>
    <t>08.01.2 - 8580/3461/99 - SPESE PER ADEGUAMENTO PRGI E PAI</t>
  </si>
  <si>
    <t>08.01.2 - 9080/3010/3010 - LAVORI DI ESTREMA URGENZA PER MESSA IN SICUREZZA RIO VERNEY E RIO BOTTERO A SEGUITO EVENTI METEOROLOGICI AVVERSI APRILE 2025</t>
  </si>
  <si>
    <t>U.2.02.02.02.000 - Patrimonio naturale non prodotto</t>
  </si>
  <si>
    <t>U.2.02.02.02.002 - Demanio idrico</t>
  </si>
  <si>
    <t>09.01.2 - 8530/3274/99 - INTERVENTI DI MANUTENZIONE STRAORDINARIA SUI VERSANTI</t>
  </si>
  <si>
    <t>U.2.02.01.09.014 - Opere per la sistemazione del suolo</t>
  </si>
  <si>
    <t>09.01.2 - 8530/3279/99 - OPERE PER LA SISTEMAZIONE DEL SUOLO</t>
  </si>
  <si>
    <t>09.01.2 - 8530/3280/99 - MESSA IN SICUREZZA VERSANTI</t>
  </si>
  <si>
    <t>09.03.2 - 8930/3500/99 - MANUTENZIONE STRAORDINARIA ISOLA ECOLOGICA</t>
  </si>
  <si>
    <t>10.05.2 - 8230/3091/99 - RIQUALIFICAZIONE AREE E INFRASTRUTTURE STRADALI</t>
  </si>
  <si>
    <t>U.2.02.01.09.012 - Infrastrutture stradali</t>
  </si>
  <si>
    <t>10.05.2 - 8230/3448/99 - MANUTENZIONE STRAORDINARIA STRADE COMUNALI</t>
  </si>
  <si>
    <t>10.05.2 - 8230/3478/99 - MESSA IN SICUREZZA STRADE</t>
  </si>
  <si>
    <t>10.05.2 - 8230/3491/99 - LAVORI DI MESSA IN SICUREZZA BANCHINA SU VIA NAZIONALE</t>
  </si>
  <si>
    <t>10.05.2 - 8230/3497/99 - LAVORI SU INFRASTRUTTURE STRADALI - COMUNI DI CONFINE 2018-2019-2020</t>
  </si>
  <si>
    <t>10.05.2 - 8330/3480/99 - RIFACIMENTI E AMPLIAMENTI ILLUMINAZIONE PUBBLICA</t>
  </si>
  <si>
    <t>11.01.2 - 8770/3117/99 - INTERVENTI STRAORDINARI SU IMPIANTI E MACCHINARI PROTEZIONE CIVILE</t>
  </si>
  <si>
    <t>17.01.2 - 10870/9432/99 - PNRR M2C4-2.2 - INTERVENTI PER IL MIGLIORAMENTO ENERGETICO DI EDIFICI PUBBLICI COMUNALI CON INSTALLAZIONE DI IMPIANTO FOTOVOLTAICO - CUP B22E22043580006</t>
  </si>
  <si>
    <t>05.02.2 - 7690/3303/1 - CONTRIBUTO PER MANUTENZIONE STRAORDINARIA EDIFICI DI CULTO</t>
  </si>
  <si>
    <t>U.2.03.04.01.000 - Contributi agli investimenti a Istituzioni Sociali Private</t>
  </si>
  <si>
    <t>U.2.03.04.01.001 - Contributi agli investimenti a Istituzioni Sociali Private</t>
  </si>
  <si>
    <t>50.02.4 - 11050/4011/99 - QUOTE DI CAPITALE PER AMMORTAMENTO DI MUTUI PER INVESTIMENTI</t>
  </si>
  <si>
    <t>U.4.03.01.04.000 - Rimborso Mutui e altri finanziamenti a medio lungo termine a Imprese</t>
  </si>
  <si>
    <t>99.01.7 - 13530/5001/99 - VERSAMENTO RITENUTE ASSISTENZIALI E PREVIDENZ IALI.</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</si>
  <si>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</si>
  <si>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</si>
  <si>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RITENUTE ERARIALI - LAVORO AUTONOMO</t>
  </si>
  <si>
    <t>U.7.01.03.01.000 - Versamenti di ritenute erariali su Redditi da lavoro autonomo per conto terzi</t>
  </si>
  <si>
    <t>U.7.01.03.01.001 - Versamenti di ritenute erariali su Redditi da lavoro autonomo per conto terzi</t>
  </si>
  <si>
    <t>99.01.7 - 13540/5002/3 - VERSAMENTO IVA SPLIT PAYMENT ISTITUZIONALE</t>
  </si>
  <si>
    <t>U.7.01.01.02.000 - Versamento delle ritenute per scissione contabile IVA (split payment)</t>
  </si>
  <si>
    <t>U.7.01.01.02.001 - Versamento delle ritenute per scissione contabile IVA (split payment)</t>
  </si>
  <si>
    <t>99.01.7 - 13540/5002/99 - VERSAMENTO RITENUTE ERARIALI - DIPENDENTI</t>
  </si>
  <si>
    <t>U.7.01.02.01.000 - Versamenti di ritenute erariali su Redditi da lavoro dipendente riscosse per conto terzi</t>
  </si>
  <si>
    <t>U.7.01.02.01.001 - Versamenti di ritenute erariali su Redditi da lavoro dipendente riscosse per conto terzi</t>
  </si>
  <si>
    <t>99.01.7 - 13550/5003/99 - VERSAMENTO DI ALTRE RITENUTE AL PERSONALE PER CONTO DI TERZI</t>
  </si>
  <si>
    <t>U.7.01.02.99.000 - Altri versamenti di ritenute al personale dipendente per conto di terzi</t>
  </si>
  <si>
    <t>U.7.01.02.99.999 - Altri versamenti di ritenute al personale dipendente per conto di terzi</t>
  </si>
  <si>
    <t>99.01.7 - 13570/5008/99 - RIVERSAMENTO SPESE NON ANDATE A BUON FINE</t>
  </si>
  <si>
    <t>U.7.01.99.01.000 - Spese non andate a buon fine</t>
  </si>
  <si>
    <t>U.7.01.99.01.001 - Spese non andate a buon fine</t>
  </si>
  <si>
    <t>99.01.7 - 13570/5014/99 - USCITE PER INCREMENTO CASSA VINCOLATA</t>
  </si>
  <si>
    <t>U.7.01.99.06.000 - Uscite derivanti dalla gestione degli incassi vincolati degli enti locali</t>
  </si>
  <si>
    <t>U.7.01.99.06.002 - Destinazione incassi liberi al reintegro incassi vincolati ai sensi dell’art. 195 del TUEL</t>
  </si>
  <si>
    <t>99.01.7 - 13570/5015/99 - VERSAMENTO COMPONENTI PEREQUATIVE</t>
  </si>
  <si>
    <t>U.7.01.01.99.000 - Versamento di altre ritenute n.a.c.</t>
  </si>
  <si>
    <t>U.7.01.01.99.999 - Versamento di altre ritenute n.a.c.</t>
  </si>
  <si>
    <t>99.01.7 - 13560/5004/99 - RESTITUZIONE DEPOSITI CAUZIONALI.</t>
  </si>
  <si>
    <t>U.7.02.04.02.000 - Restituzione di depositi cauzionali o contrattuali di terzi</t>
  </si>
  <si>
    <t>U.7.02.04.02.001 - Restituzione di depositi cauzionali o contrattuali di terzi</t>
  </si>
  <si>
    <t>99.01.7 - 13570/5005/99 - SERVIZI PER CONTO DI TERZI.</t>
  </si>
  <si>
    <t>U.7.02.99.99.000 - Altre uscite per conto terzi n.a.c.</t>
  </si>
  <si>
    <t>U.7.02.99.99.999 - Altre uscite per conto terzi n.a.c.</t>
  </si>
  <si>
    <t>99.01.7 - 13590/5007/99 - RESTITUZIONE DEPOSITI PER SPESE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</si>
</sst>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29"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8" fillId="0" borderId="0" applyFont="0" applyFill="0" applyBorder="0" applyAlignment="0" applyProtection="0"/>
    <xf numFmtId="0" fontId="2" fillId="0" borderId="0"/>
    <xf numFmtId="0" fontId="3" fillId="0" borderId="0"/>
    <xf numFmtId="0" fontId="2" fillId="0" borderId="0"/>
    <xf numFmtId="0" fontId="2" fillId="0" borderId="0"/>
    <xf numFmtId="0" fontId="28" fillId="0" borderId="0"/>
  </cellStyleXfs>
  <cellXfs count="280">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1"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7" fillId="2" borderId="1" xfId="12" applyNumberFormat="1" applyFont="1" applyFill="1" applyBorder="1"/>
    <xf numFmtId="4" fontId="17" fillId="2" borderId="2" xfId="12" applyNumberFormat="1" applyFont="1" applyFill="1" applyBorder="1"/>
    <xf numFmtId="4" fontId="13" fillId="2" borderId="1" xfId="12" applyNumberFormat="1" applyFont="1" applyFill="1" applyBorder="1" applyAlignment="1">
      <alignment horizontal="center" vertical="center" wrapText="1"/>
    </xf>
    <xf numFmtId="4" fontId="13"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3"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3"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3" fillId="0" borderId="12" xfId="12" applyFont="1" applyBorder="1" applyAlignment="1">
      <alignment horizontal="center" vertical="center" wrapText="1"/>
    </xf>
    <xf numFmtId="0" fontId="13"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7" fillId="0" borderId="15" xfId="8" applyFont="1" applyBorder="1" applyAlignment="1">
      <alignment horizontal="left" vertical="center"/>
    </xf>
    <xf numFmtId="0" fontId="17" fillId="0" borderId="14" xfId="8" applyFont="1" applyBorder="1" applyAlignment="1">
      <alignment horizontal="left" vertical="center" wrapText="1"/>
    </xf>
    <xf numFmtId="0" fontId="10" fillId="0" borderId="0" xfId="12" applyFont="1"/>
    <xf numFmtId="0" fontId="17" fillId="0" borderId="14" xfId="8" applyFont="1" applyBorder="1" applyAlignment="1">
      <alignment horizontal="left" vertical="center"/>
    </xf>
    <xf numFmtId="0" fontId="11" fillId="0" borderId="14" xfId="8" applyFont="1" applyBorder="1" applyAlignment="1">
      <alignment horizontal="left" vertical="center" wrapText="1"/>
    </xf>
    <xf numFmtId="0" fontId="17"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7"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4" fillId="0" borderId="0" xfId="12" applyNumberFormat="1" applyFont="1" applyAlignment="1">
      <alignment horizontal="right"/>
    </xf>
    <xf numFmtId="4" fontId="14"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3" fillId="0" borderId="1" xfId="12" applyNumberFormat="1" applyFont="1" applyBorder="1" applyAlignment="1" applyProtection="1">
      <alignment horizontal="right" vertical="center" wrapText="1"/>
      <protection locked="0"/>
    </xf>
    <xf numFmtId="3" fontId="13" fillId="0" borderId="4" xfId="12" applyNumberFormat="1" applyFont="1" applyBorder="1" applyAlignment="1" applyProtection="1">
      <alignment horizontal="right" vertical="center" wrapText="1"/>
      <protection locked="0"/>
    </xf>
    <xf numFmtId="3" fontId="15" fillId="0" borderId="22" xfId="12" applyNumberFormat="1" applyFont="1" applyBorder="1" applyAlignment="1">
      <alignment horizontal="right" wrapText="1"/>
    </xf>
    <xf numFmtId="3" fontId="15" fillId="0" borderId="23" xfId="12" applyNumberFormat="1" applyFont="1" applyBorder="1" applyAlignment="1">
      <alignment horizontal="right" wrapText="1"/>
    </xf>
    <xf numFmtId="3" fontId="15" fillId="0" borderId="24" xfId="12" applyNumberFormat="1" applyFont="1" applyBorder="1" applyAlignment="1">
      <alignment horizontal="right" wrapText="1"/>
    </xf>
    <xf numFmtId="3" fontId="15" fillId="0" borderId="25" xfId="12" applyNumberFormat="1" applyFont="1" applyBorder="1" applyAlignment="1">
      <alignment horizontal="right" wrapText="1"/>
    </xf>
    <xf numFmtId="3" fontId="15" fillId="0" borderId="26" xfId="12" applyNumberFormat="1" applyFont="1" applyBorder="1" applyAlignment="1">
      <alignment horizontal="right" wrapText="1"/>
    </xf>
    <xf numFmtId="3" fontId="15" fillId="0" borderId="27" xfId="12" applyNumberFormat="1" applyFont="1" applyBorder="1" applyAlignment="1">
      <alignment horizontal="right" wrapText="1"/>
    </xf>
    <xf numFmtId="3" fontId="15" fillId="0" borderId="28" xfId="12" applyNumberFormat="1" applyFont="1" applyBorder="1" applyAlignment="1">
      <alignment horizontal="right" wrapText="1"/>
    </xf>
    <xf numFmtId="3" fontId="15" fillId="0" borderId="25" xfId="12" applyNumberFormat="1" applyFont="1" applyBorder="1" applyAlignment="1" applyProtection="1">
      <alignment horizontal="right" wrapText="1"/>
      <protection locked="0"/>
    </xf>
    <xf numFmtId="3" fontId="15" fillId="0" borderId="26" xfId="12" applyNumberFormat="1" applyFont="1" applyBorder="1" applyAlignment="1" applyProtection="1">
      <alignment horizontal="right" wrapText="1"/>
      <protection locked="0"/>
    </xf>
    <xf numFmtId="3" fontId="15" fillId="0" borderId="27" xfId="12" applyNumberFormat="1" applyFont="1" applyBorder="1" applyAlignment="1" applyProtection="1">
      <alignment horizontal="right" wrapText="1"/>
      <protection locked="0"/>
    </xf>
    <xf numFmtId="3" fontId="15" fillId="0" borderId="28" xfId="12" applyNumberFormat="1" applyFont="1" applyBorder="1" applyAlignment="1" applyProtection="1">
      <alignment horizontal="right" wrapText="1"/>
      <protection locked="0"/>
    </xf>
    <xf numFmtId="3" fontId="18" fillId="0" borderId="25" xfId="12" applyNumberFormat="1" applyFont="1" applyBorder="1" applyAlignment="1">
      <alignment horizontal="right" wrapText="1"/>
    </xf>
    <xf numFmtId="3" fontId="18" fillId="0" borderId="27" xfId="12" applyNumberFormat="1" applyFont="1" applyBorder="1" applyAlignment="1">
      <alignment horizontal="right" wrapText="1"/>
    </xf>
    <xf numFmtId="3" fontId="18" fillId="0" borderId="28" xfId="12" applyNumberFormat="1" applyFont="1" applyBorder="1" applyAlignment="1">
      <alignment horizontal="right" wrapText="1"/>
    </xf>
    <xf numFmtId="3" fontId="19" fillId="0" borderId="25" xfId="12" applyNumberFormat="1" applyFont="1" applyBorder="1" applyAlignment="1" applyProtection="1">
      <alignment horizontal="right" wrapText="1"/>
      <protection locked="0"/>
    </xf>
    <xf numFmtId="3" fontId="19" fillId="0" borderId="26" xfId="12" applyNumberFormat="1" applyFont="1" applyBorder="1" applyAlignment="1" applyProtection="1">
      <alignment horizontal="right" wrapText="1"/>
      <protection locked="0"/>
    </xf>
    <xf numFmtId="3" fontId="19" fillId="0" borderId="27" xfId="12" applyNumberFormat="1" applyFont="1" applyBorder="1" applyAlignment="1" applyProtection="1">
      <alignment horizontal="right" wrapText="1"/>
      <protection locked="0"/>
    </xf>
    <xf numFmtId="3" fontId="19" fillId="0" borderId="29" xfId="12" applyNumberFormat="1" applyFont="1" applyBorder="1" applyAlignment="1" applyProtection="1">
      <alignment horizontal="right" wrapText="1"/>
      <protection locked="0"/>
    </xf>
    <xf numFmtId="3" fontId="19" fillId="0" borderId="28" xfId="12" applyNumberFormat="1" applyFont="1" applyBorder="1" applyAlignment="1" applyProtection="1">
      <alignment horizontal="right" wrapText="1"/>
      <protection locked="0"/>
    </xf>
    <xf numFmtId="3" fontId="15" fillId="0" borderId="25" xfId="12" applyNumberFormat="1" applyFont="1" applyBorder="1" applyAlignment="1" applyProtection="1">
      <alignment horizontal="right"/>
      <protection locked="0"/>
    </xf>
    <xf numFmtId="3" fontId="15" fillId="0" borderId="26" xfId="12" applyNumberFormat="1" applyFont="1" applyBorder="1" applyAlignment="1" applyProtection="1">
      <alignment horizontal="right"/>
      <protection locked="0"/>
    </xf>
    <xf numFmtId="3" fontId="15" fillId="0" borderId="27" xfId="12" applyNumberFormat="1" applyFont="1" applyBorder="1" applyAlignment="1" applyProtection="1">
      <alignment horizontal="right"/>
      <protection locked="0"/>
    </xf>
    <xf numFmtId="3" fontId="15" fillId="0" borderId="29" xfId="12" applyNumberFormat="1" applyFont="1" applyBorder="1" applyAlignment="1" applyProtection="1">
      <alignment horizontal="right"/>
      <protection locked="0"/>
    </xf>
    <xf numFmtId="3" fontId="15" fillId="0" borderId="28" xfId="12" applyNumberFormat="1" applyFont="1" applyBorder="1" applyAlignment="1" applyProtection="1">
      <alignment horizontal="right"/>
      <protection locked="0"/>
    </xf>
    <xf numFmtId="3" fontId="15" fillId="0" borderId="30" xfId="12" applyNumberFormat="1" applyFont="1" applyBorder="1" applyAlignment="1" applyProtection="1">
      <alignment horizontal="right"/>
      <protection locked="0"/>
    </xf>
    <xf numFmtId="3" fontId="15" fillId="0" borderId="31" xfId="12" applyNumberFormat="1" applyFont="1" applyBorder="1" applyAlignment="1" applyProtection="1">
      <alignment horizontal="right"/>
      <protection locked="0"/>
    </xf>
    <xf numFmtId="3" fontId="15" fillId="0" borderId="32" xfId="12" applyNumberFormat="1" applyFont="1" applyBorder="1" applyAlignment="1" applyProtection="1">
      <alignment horizontal="right"/>
      <protection locked="0"/>
    </xf>
    <xf numFmtId="3" fontId="15" fillId="0" borderId="33" xfId="12" applyNumberFormat="1" applyFont="1" applyBorder="1" applyAlignment="1" applyProtection="1">
      <alignment horizontal="right"/>
      <protection locked="0"/>
    </xf>
    <xf numFmtId="3" fontId="15" fillId="0" borderId="34" xfId="12" applyNumberFormat="1" applyFont="1" applyBorder="1" applyAlignment="1" applyProtection="1">
      <alignment horizontal="right"/>
      <protection locked="0"/>
    </xf>
    <xf numFmtId="3" fontId="19" fillId="0" borderId="35" xfId="12" applyNumberFormat="1" applyFont="1" applyBorder="1" applyAlignment="1" applyProtection="1">
      <alignment horizontal="right" wrapText="1"/>
      <protection locked="0"/>
    </xf>
    <xf numFmtId="3" fontId="19" fillId="0" borderId="36" xfId="12" applyNumberFormat="1" applyFont="1" applyBorder="1" applyAlignment="1" applyProtection="1">
      <alignment horizontal="right" wrapText="1"/>
      <protection locked="0"/>
    </xf>
    <xf numFmtId="3" fontId="15" fillId="0" borderId="37" xfId="12" applyNumberFormat="1" applyFont="1" applyBorder="1" applyAlignment="1" applyProtection="1">
      <alignment horizontal="right"/>
      <protection locked="0"/>
    </xf>
    <xf numFmtId="3" fontId="15" fillId="0" borderId="38" xfId="12" applyNumberFormat="1" applyFont="1" applyBorder="1" applyAlignment="1" applyProtection="1">
      <alignment horizontal="right"/>
      <protection locked="0"/>
    </xf>
    <xf numFmtId="3" fontId="18" fillId="0" borderId="39" xfId="12" applyNumberFormat="1" applyFont="1" applyBorder="1" applyAlignment="1">
      <alignment horizontal="right"/>
    </xf>
    <xf numFmtId="3" fontId="18" fillId="0" borderId="40" xfId="12" applyNumberFormat="1" applyFont="1" applyBorder="1" applyAlignment="1">
      <alignment horizontal="right"/>
    </xf>
    <xf numFmtId="3" fontId="18" fillId="0" borderId="41" xfId="12" applyNumberFormat="1" applyFont="1" applyBorder="1" applyAlignment="1">
      <alignment horizontal="right"/>
    </xf>
    <xf numFmtId="3" fontId="17" fillId="0" borderId="2" xfId="12" applyNumberFormat="1" applyFont="1" applyBorder="1" applyProtection="1">
      <protection locked="0"/>
    </xf>
    <xf numFmtId="3" fontId="17" fillId="0" borderId="40" xfId="12" applyNumberFormat="1" applyFont="1" applyBorder="1" applyAlignment="1">
      <alignment horizontal="right"/>
    </xf>
    <xf numFmtId="3" fontId="17" fillId="0" borderId="4" xfId="12" applyNumberFormat="1" applyFont="1" applyBorder="1" applyProtection="1">
      <protection locked="0"/>
    </xf>
    <xf numFmtId="3" fontId="15" fillId="0" borderId="42" xfId="12" applyNumberFormat="1" applyFont="1" applyBorder="1" applyAlignment="1" applyProtection="1">
      <alignment horizontal="right"/>
      <protection locked="0"/>
    </xf>
    <xf numFmtId="3" fontId="15" fillId="0" borderId="43" xfId="12" applyNumberFormat="1" applyFont="1" applyBorder="1" applyAlignment="1" applyProtection="1">
      <alignment horizontal="right"/>
      <protection locked="0"/>
    </xf>
    <xf numFmtId="3" fontId="15" fillId="0" borderId="44" xfId="12" applyNumberFormat="1" applyFont="1" applyBorder="1" applyAlignment="1" applyProtection="1">
      <alignment horizontal="right"/>
      <protection locked="0"/>
    </xf>
    <xf numFmtId="3" fontId="15" fillId="0" borderId="45" xfId="12" applyNumberFormat="1" applyFont="1" applyBorder="1" applyAlignment="1" applyProtection="1">
      <alignment horizontal="right"/>
      <protection locked="0"/>
    </xf>
    <xf numFmtId="3" fontId="15" fillId="0" borderId="46" xfId="12" applyNumberFormat="1" applyFont="1" applyBorder="1" applyAlignment="1" applyProtection="1">
      <alignment horizontal="right"/>
      <protection locked="0"/>
    </xf>
    <xf numFmtId="3" fontId="15" fillId="0" borderId="47" xfId="12" applyNumberFormat="1" applyFont="1" applyBorder="1" applyAlignment="1" applyProtection="1">
      <alignment horizontal="right"/>
      <protection locked="0"/>
    </xf>
    <xf numFmtId="3" fontId="15" fillId="0" borderId="45" xfId="12" applyNumberFormat="1" applyFont="1" applyBorder="1" applyProtection="1">
      <protection locked="0"/>
    </xf>
    <xf numFmtId="3" fontId="15" fillId="0" borderId="46" xfId="12" applyNumberFormat="1" applyFont="1" applyBorder="1" applyProtection="1">
      <protection locked="0"/>
    </xf>
    <xf numFmtId="3" fontId="15" fillId="0" borderId="47" xfId="12" applyNumberFormat="1" applyFont="1" applyBorder="1" applyProtection="1">
      <protection locked="0"/>
    </xf>
    <xf numFmtId="3" fontId="18" fillId="0" borderId="48" xfId="12" applyNumberFormat="1" applyFont="1" applyBorder="1" applyAlignment="1">
      <alignment horizontal="right" wrapText="1"/>
    </xf>
    <xf numFmtId="3" fontId="18" fillId="0" borderId="49" xfId="12" applyNumberFormat="1" applyFont="1" applyBorder="1" applyAlignment="1">
      <alignment horizontal="right" wrapText="1"/>
    </xf>
    <xf numFmtId="3" fontId="18" fillId="0" borderId="50" xfId="12" applyNumberFormat="1" applyFont="1" applyBorder="1" applyAlignment="1">
      <alignment horizontal="right" wrapText="1"/>
    </xf>
    <xf numFmtId="3" fontId="15" fillId="0" borderId="48" xfId="12" applyNumberFormat="1" applyFont="1" applyBorder="1" applyAlignment="1" applyProtection="1">
      <alignment horizontal="right" wrapText="1"/>
      <protection locked="0"/>
    </xf>
    <xf numFmtId="3" fontId="15"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5" fillId="0" borderId="51" xfId="12" applyNumberFormat="1" applyFont="1" applyBorder="1" applyAlignment="1" applyProtection="1">
      <alignment horizontal="right"/>
      <protection locked="0"/>
    </xf>
    <xf numFmtId="3" fontId="15" fillId="0" borderId="52" xfId="12" applyNumberFormat="1" applyFont="1" applyBorder="1" applyAlignment="1" applyProtection="1">
      <alignment horizontal="right"/>
      <protection locked="0"/>
    </xf>
    <xf numFmtId="3" fontId="15" fillId="0" borderId="53" xfId="12" applyNumberFormat="1" applyFont="1" applyBorder="1" applyAlignment="1" applyProtection="1">
      <alignment horizontal="right"/>
      <protection locked="0"/>
    </xf>
    <xf numFmtId="3" fontId="18" fillId="0" borderId="52" xfId="12" applyNumberFormat="1" applyFont="1" applyBorder="1" applyAlignment="1">
      <alignment horizontal="right"/>
    </xf>
    <xf numFmtId="3" fontId="18" fillId="0" borderId="53" xfId="12" applyNumberFormat="1" applyFont="1" applyBorder="1" applyAlignment="1">
      <alignment horizontal="right"/>
    </xf>
    <xf numFmtId="3" fontId="18" fillId="0" borderId="51" xfId="12" applyNumberFormat="1" applyFont="1" applyBorder="1" applyAlignment="1">
      <alignment horizontal="right"/>
    </xf>
    <xf numFmtId="3" fontId="18" fillId="0" borderId="51" xfId="12" applyNumberFormat="1" applyFont="1" applyBorder="1" applyAlignment="1" applyProtection="1">
      <alignment horizontal="right"/>
      <protection locked="0"/>
    </xf>
    <xf numFmtId="3" fontId="18" fillId="0" borderId="52" xfId="12" applyNumberFormat="1" applyFont="1" applyBorder="1" applyAlignment="1" applyProtection="1">
      <alignment horizontal="right"/>
      <protection locked="0"/>
    </xf>
    <xf numFmtId="3" fontId="18" fillId="0" borderId="53" xfId="12" applyNumberFormat="1" applyFont="1" applyBorder="1" applyAlignment="1" applyProtection="1">
      <alignment horizontal="right"/>
      <protection locked="0"/>
    </xf>
    <xf numFmtId="3" fontId="20" fillId="0" borderId="54" xfId="12" applyNumberFormat="1" applyFont="1" applyBorder="1" applyAlignment="1">
      <alignment horizontal="right"/>
    </xf>
    <xf numFmtId="3" fontId="20" fillId="0" borderId="55" xfId="12" applyNumberFormat="1" applyFont="1" applyBorder="1" applyAlignment="1">
      <alignment horizontal="right"/>
    </xf>
    <xf numFmtId="3" fontId="20"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8" fillId="0" borderId="13" xfId="12" applyNumberFormat="1" applyFont="1" applyBorder="1" applyAlignment="1">
      <alignment horizontal="right"/>
    </xf>
    <xf numFmtId="3" fontId="18" fillId="0" borderId="60" xfId="12" applyNumberFormat="1" applyFont="1" applyBorder="1" applyAlignment="1">
      <alignment horizontal="right"/>
    </xf>
    <xf numFmtId="3" fontId="18"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8"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7"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7" fillId="0" borderId="15" xfId="11" applyFont="1" applyBorder="1" applyAlignment="1">
      <alignment horizontal="left" vertical="center"/>
    </xf>
    <xf numFmtId="0" fontId="17" fillId="0" borderId="14" xfId="11" applyFont="1" applyBorder="1" applyAlignment="1">
      <alignment horizontal="left" vertical="center" wrapText="1"/>
    </xf>
    <xf numFmtId="0" fontId="17" fillId="0" borderId="14" xfId="11" applyFont="1" applyBorder="1" applyAlignment="1">
      <alignment horizontal="left" vertical="center"/>
    </xf>
    <xf numFmtId="0" fontId="11" fillId="0" borderId="14" xfId="11" applyFont="1" applyBorder="1" applyAlignment="1">
      <alignment horizontal="left" vertical="center" wrapText="1"/>
    </xf>
    <xf numFmtId="3" fontId="18" fillId="0" borderId="66" xfId="12" applyNumberFormat="1" applyFont="1" applyBorder="1" applyAlignment="1">
      <alignment horizontal="right" wrapText="1"/>
    </xf>
    <xf numFmtId="3" fontId="18" fillId="0" borderId="67" xfId="12" applyNumberFormat="1" applyFont="1" applyBorder="1" applyAlignment="1">
      <alignment horizontal="right" wrapText="1"/>
    </xf>
    <xf numFmtId="3" fontId="18" fillId="0" borderId="68" xfId="12" applyNumberFormat="1" applyFont="1" applyBorder="1" applyAlignment="1">
      <alignment horizontal="right" wrapText="1"/>
    </xf>
    <xf numFmtId="0" fontId="17" fillId="0" borderId="17" xfId="11" applyFont="1" applyBorder="1" applyAlignment="1">
      <alignment horizontal="left" vertical="center"/>
    </xf>
    <xf numFmtId="3" fontId="15" fillId="0" borderId="22" xfId="12" applyNumberFormat="1" applyFont="1" applyBorder="1" applyAlignment="1" applyProtection="1">
      <alignment horizontal="right"/>
      <protection locked="0"/>
    </xf>
    <xf numFmtId="3" fontId="15" fillId="0" borderId="23" xfId="12" applyNumberFormat="1" applyFont="1" applyBorder="1" applyAlignment="1" applyProtection="1">
      <alignment horizontal="right"/>
      <protection locked="0"/>
    </xf>
    <xf numFmtId="3" fontId="15"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5" fillId="0" borderId="25" xfId="12" applyNumberFormat="1" applyFont="1" applyBorder="1" applyProtection="1">
      <protection locked="0"/>
    </xf>
    <xf numFmtId="3" fontId="15" fillId="0" borderId="27" xfId="12" applyNumberFormat="1" applyFont="1" applyBorder="1" applyProtection="1">
      <protection locked="0"/>
    </xf>
    <xf numFmtId="3" fontId="15" fillId="0" borderId="28" xfId="12" applyNumberFormat="1" applyFont="1" applyBorder="1" applyProtection="1">
      <protection locked="0"/>
    </xf>
    <xf numFmtId="3" fontId="26"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8" fillId="0" borderId="27" xfId="12" applyNumberFormat="1" applyFont="1" applyBorder="1" applyAlignment="1">
      <alignment horizontal="right"/>
    </xf>
    <xf numFmtId="3" fontId="18" fillId="0" borderId="28" xfId="12" applyNumberFormat="1" applyFont="1" applyBorder="1" applyAlignment="1">
      <alignment horizontal="right"/>
    </xf>
    <xf numFmtId="3" fontId="18"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7" fillId="0" borderId="14" xfId="11" applyFont="1" applyBorder="1" applyAlignment="1">
      <alignment horizontal="left" vertical="top" wrapText="1"/>
    </xf>
    <xf numFmtId="3" fontId="18" fillId="0" borderId="25" xfId="12" applyNumberFormat="1" applyFont="1" applyBorder="1" applyAlignment="1" applyProtection="1">
      <alignment horizontal="right"/>
      <protection locked="0"/>
    </xf>
    <xf numFmtId="3" fontId="18" fillId="0" borderId="27" xfId="12" applyNumberFormat="1" applyFont="1" applyBorder="1" applyAlignment="1" applyProtection="1">
      <alignment horizontal="right"/>
      <protection locked="0"/>
    </xf>
    <xf numFmtId="3" fontId="18" fillId="0" borderId="28" xfId="12" applyNumberFormat="1" applyFont="1" applyBorder="1" applyAlignment="1" applyProtection="1">
      <alignment horizontal="right"/>
      <protection locked="0"/>
    </xf>
    <xf numFmtId="3" fontId="20" fillId="0" borderId="25" xfId="12" applyNumberFormat="1" applyFont="1" applyBorder="1" applyAlignment="1">
      <alignment horizontal="right"/>
    </xf>
    <xf numFmtId="3" fontId="20" fillId="0" borderId="27" xfId="12" applyNumberFormat="1" applyFont="1" applyBorder="1" applyAlignment="1">
      <alignment horizontal="right"/>
    </xf>
    <xf numFmtId="3" fontId="20"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5" fillId="0" borderId="84" xfId="12" applyNumberFormat="1" applyFont="1" applyBorder="1" applyAlignment="1">
      <alignment horizontal="right" wrapText="1"/>
    </xf>
    <xf numFmtId="3" fontId="15" fillId="0" borderId="82" xfId="12" applyNumberFormat="1" applyFont="1" applyBorder="1" applyAlignment="1">
      <alignment horizontal="right" wrapText="1"/>
    </xf>
    <xf numFmtId="3" fontId="19" fillId="0" borderId="82" xfId="12" applyNumberFormat="1" applyFont="1" applyBorder="1" applyAlignment="1">
      <alignment horizontal="right" wrapText="1"/>
    </xf>
    <xf numFmtId="3" fontId="19"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5" fillId="0" borderId="89" xfId="12" applyNumberFormat="1" applyFont="1" applyBorder="1" applyAlignment="1">
      <alignment horizontal="right" wrapText="1"/>
    </xf>
    <xf numFmtId="3" fontId="19" fillId="0" borderId="87" xfId="12" applyNumberFormat="1" applyFont="1" applyBorder="1" applyAlignment="1">
      <alignment horizontal="right" wrapText="1"/>
    </xf>
    <xf numFmtId="3" fontId="15" fillId="0" borderId="87" xfId="12" applyNumberFormat="1" applyFont="1" applyBorder="1" applyAlignment="1">
      <alignment horizontal="right" wrapText="1"/>
    </xf>
    <xf numFmtId="3" fontId="19"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5" fillId="0" borderId="92" xfId="12" applyNumberFormat="1" applyFont="1" applyBorder="1" applyAlignment="1">
      <alignment horizontal="right" wrapText="1"/>
    </xf>
    <xf numFmtId="3" fontId="19" fillId="0" borderId="90" xfId="12" applyNumberFormat="1" applyFont="1" applyBorder="1" applyAlignment="1">
      <alignment horizontal="right" wrapText="1"/>
    </xf>
    <xf numFmtId="3" fontId="15" fillId="0" borderId="90" xfId="12" applyNumberFormat="1" applyFont="1" applyBorder="1" applyAlignment="1">
      <alignment horizontal="right" wrapText="1"/>
    </xf>
    <xf numFmtId="3" fontId="19" fillId="0" borderId="91" xfId="12" applyNumberFormat="1" applyFont="1" applyBorder="1" applyAlignment="1">
      <alignment horizontal="right" wrapText="1"/>
    </xf>
    <xf numFmtId="3" fontId="19" fillId="0" borderId="82" xfId="12" applyNumberFormat="1" applyFont="1" applyBorder="1" applyAlignment="1" applyProtection="1">
      <alignment horizontal="right" wrapText="1"/>
      <protection locked="0"/>
    </xf>
    <xf numFmtId="3" fontId="19" fillId="0" borderId="83" xfId="12" applyNumberFormat="1" applyFont="1" applyBorder="1" applyAlignment="1" applyProtection="1">
      <alignment horizontal="right" wrapText="1"/>
      <protection locked="0"/>
    </xf>
    <xf numFmtId="3" fontId="19" fillId="0" borderId="84" xfId="12" applyNumberFormat="1" applyFont="1" applyBorder="1" applyAlignment="1" applyProtection="1">
      <alignment horizontal="right" wrapText="1"/>
      <protection locked="0"/>
    </xf>
    <xf numFmtId="3" fontId="19" fillId="0" borderId="89" xfId="12" applyNumberFormat="1" applyFont="1" applyBorder="1" applyAlignment="1" applyProtection="1">
      <alignment horizontal="right" wrapText="1"/>
      <protection locked="0"/>
    </xf>
    <xf numFmtId="3" fontId="19" fillId="0" borderId="87" xfId="12" applyNumberFormat="1" applyFont="1" applyBorder="1" applyAlignment="1" applyProtection="1">
      <alignment horizontal="right" wrapText="1"/>
      <protection locked="0"/>
    </xf>
    <xf numFmtId="3" fontId="19" fillId="0" borderId="88" xfId="12" applyNumberFormat="1" applyFont="1" applyBorder="1" applyAlignment="1" applyProtection="1">
      <alignment horizontal="right" wrapText="1"/>
      <protection locked="0"/>
    </xf>
    <xf numFmtId="3" fontId="19" fillId="0" borderId="92" xfId="12" applyNumberFormat="1" applyFont="1" applyBorder="1" applyAlignment="1" applyProtection="1">
      <alignment horizontal="right" wrapText="1"/>
      <protection locked="0"/>
    </xf>
    <xf numFmtId="3" fontId="19" fillId="0" borderId="90" xfId="12" applyNumberFormat="1" applyFont="1" applyBorder="1" applyAlignment="1" applyProtection="1">
      <alignment horizontal="right" wrapText="1"/>
      <protection locked="0"/>
    </xf>
    <xf numFmtId="3" fontId="19"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5" fillId="0" borderId="84" xfId="12" applyNumberFormat="1" applyFont="1" applyBorder="1" applyAlignment="1" applyProtection="1">
      <alignment horizontal="right"/>
      <protection locked="0"/>
    </xf>
    <xf numFmtId="3" fontId="15" fillId="0" borderId="89" xfId="12" applyNumberFormat="1" applyFont="1" applyBorder="1" applyAlignment="1" applyProtection="1">
      <alignment horizontal="right"/>
      <protection locked="0"/>
    </xf>
    <xf numFmtId="3" fontId="15" fillId="0" borderId="82" xfId="12" applyNumberFormat="1" applyFont="1" applyBorder="1" applyAlignment="1" applyProtection="1">
      <alignment horizontal="right"/>
      <protection locked="0"/>
    </xf>
    <xf numFmtId="3" fontId="15" fillId="0" borderId="87" xfId="12" applyNumberFormat="1" applyFont="1" applyBorder="1" applyAlignment="1" applyProtection="1">
      <alignment horizontal="right"/>
      <protection locked="0"/>
    </xf>
    <xf numFmtId="3" fontId="19" fillId="0" borderId="82"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83"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19" fillId="0" borderId="87" xfId="12" applyNumberFormat="1" applyFont="1" applyBorder="1" applyAlignment="1" applyProtection="1">
      <alignment horizontal="right"/>
      <protection locked="0"/>
    </xf>
    <xf numFmtId="3" fontId="19" fillId="0" borderId="88" xfId="12" applyNumberFormat="1" applyFont="1" applyBorder="1" applyAlignment="1" applyProtection="1">
      <alignment horizontal="right"/>
      <protection locked="0"/>
    </xf>
    <xf numFmtId="3" fontId="15" fillId="0" borderId="92" xfId="12" applyNumberFormat="1" applyFont="1" applyBorder="1" applyAlignment="1" applyProtection="1">
      <alignment horizontal="right"/>
      <protection locked="0"/>
    </xf>
    <xf numFmtId="3" fontId="19" fillId="0" borderId="90" xfId="12" applyNumberFormat="1" applyFont="1" applyBorder="1" applyAlignment="1" applyProtection="1">
      <alignment horizontal="right"/>
      <protection locked="0"/>
    </xf>
    <xf numFmtId="3" fontId="15" fillId="0" borderId="90" xfId="12" applyNumberFormat="1" applyFont="1" applyBorder="1" applyAlignment="1" applyProtection="1">
      <alignment horizontal="right"/>
      <protection locked="0"/>
    </xf>
    <xf numFmtId="3" fontId="19"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5" fillId="0" borderId="84" xfId="12" applyNumberFormat="1" applyFont="1" applyBorder="1" applyProtection="1">
      <protection locked="0"/>
    </xf>
    <xf numFmtId="3" fontId="15" fillId="0" borderId="89" xfId="12" applyNumberFormat="1" applyFont="1" applyBorder="1" applyProtection="1">
      <protection locked="0"/>
    </xf>
    <xf numFmtId="3" fontId="15" fillId="0" borderId="82" xfId="12" applyNumberFormat="1" applyFont="1" applyBorder="1" applyProtection="1">
      <protection locked="0"/>
    </xf>
    <xf numFmtId="3" fontId="15" fillId="0" borderId="87" xfId="12" applyNumberFormat="1" applyFont="1" applyBorder="1" applyProtection="1">
      <protection locked="0"/>
    </xf>
    <xf numFmtId="3" fontId="19" fillId="0" borderId="82" xfId="12" applyNumberFormat="1" applyFont="1" applyBorder="1" applyProtection="1">
      <protection locked="0"/>
    </xf>
    <xf numFmtId="3" fontId="19" fillId="0" borderId="27" xfId="12" applyNumberFormat="1" applyFont="1" applyBorder="1" applyProtection="1">
      <protection locked="0"/>
    </xf>
    <xf numFmtId="3" fontId="19" fillId="0" borderId="83" xfId="12" applyNumberFormat="1" applyFont="1" applyBorder="1" applyProtection="1">
      <protection locked="0"/>
    </xf>
    <xf numFmtId="3" fontId="19" fillId="0" borderId="28" xfId="12" applyNumberFormat="1" applyFont="1" applyBorder="1" applyProtection="1">
      <protection locked="0"/>
    </xf>
    <xf numFmtId="3" fontId="19" fillId="0" borderId="87" xfId="12" applyNumberFormat="1" applyFont="1" applyBorder="1" applyProtection="1">
      <protection locked="0"/>
    </xf>
    <xf numFmtId="3" fontId="19" fillId="0" borderId="88" xfId="12" applyNumberFormat="1" applyFont="1" applyBorder="1" applyProtection="1">
      <protection locked="0"/>
    </xf>
    <xf numFmtId="3" fontId="15" fillId="0" borderId="92" xfId="12" applyNumberFormat="1" applyFont="1" applyBorder="1" applyProtection="1">
      <protection locked="0"/>
    </xf>
    <xf numFmtId="3" fontId="19" fillId="0" borderId="90" xfId="12" applyNumberFormat="1" applyFont="1" applyBorder="1" applyProtection="1">
      <protection locked="0"/>
    </xf>
    <xf numFmtId="3" fontId="15" fillId="0" borderId="90" xfId="12" applyNumberFormat="1" applyFont="1" applyBorder="1" applyProtection="1">
      <protection locked="0"/>
    </xf>
    <xf numFmtId="3" fontId="19" fillId="0" borderId="91" xfId="12" applyNumberFormat="1" applyFont="1" applyBorder="1" applyProtection="1">
      <protection locked="0"/>
    </xf>
    <xf numFmtId="0" fontId="8" fillId="0" borderId="76" xfId="11" applyFont="1" applyBorder="1" applyAlignment="1">
      <alignment horizontal="left" vertical="center" wrapText="1"/>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0"/>
  <sheetViews>
    <sheetView showGridLines="0" tabSelected="1" topLeftCell="A13"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66" t="s">
        <v>164</v>
      </c>
      <c r="B5" s="266"/>
      <c r="C5" s="266"/>
      <c r="D5" s="266"/>
      <c r="E5" s="266"/>
      <c r="F5" s="266"/>
      <c r="G5" s="266"/>
      <c r="H5" s="266"/>
      <c r="I5" s="266"/>
      <c r="J5" s="266"/>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66" t="s">
        <v>166</v>
      </c>
      <c r="B9" s="266"/>
      <c r="C9" s="266"/>
      <c r="D9" s="266"/>
      <c r="E9" s="266"/>
      <c r="F9" s="266"/>
      <c r="G9" s="266"/>
      <c r="H9" s="266"/>
      <c r="I9" s="266"/>
      <c r="J9" s="266"/>
    </row>
    <row r="10" spans="1:10" s="24" customFormat="1" ht="18.75" customHeight="1" x14ac:dyDescent="0.25">
      <c r="A10" s="22"/>
      <c r="B10" s="23"/>
      <c r="C10" s="23"/>
      <c r="D10" s="23"/>
      <c r="E10" s="23"/>
      <c r="F10" s="23"/>
      <c r="G10" s="23"/>
      <c r="H10" s="23"/>
      <c r="I10" s="23"/>
      <c r="J10" s="23"/>
    </row>
    <row r="11" spans="1:10" ht="15.6" customHeight="1" x14ac:dyDescent="0.25">
      <c r="A11" s="263" t="s">
        <v>130</v>
      </c>
      <c r="B11" s="274" t="s">
        <v>131</v>
      </c>
      <c r="C11" s="13" t="s">
        <v>3</v>
      </c>
      <c r="D11" s="12"/>
      <c r="E11" s="12"/>
      <c r="F11" s="12"/>
      <c r="G11" s="12"/>
      <c r="H11" s="12"/>
      <c r="I11" s="12"/>
      <c r="J11" s="11"/>
    </row>
    <row r="12" spans="1:10" ht="33" customHeight="1" x14ac:dyDescent="0.25">
      <c r="A12" s="264"/>
      <c r="B12" s="270"/>
      <c r="C12" s="276" t="s">
        <v>177</v>
      </c>
      <c r="D12" s="277"/>
      <c r="E12" s="8" t="s">
        <v>178</v>
      </c>
      <c r="F12" s="7"/>
      <c r="G12" s="6" t="s">
        <v>179</v>
      </c>
      <c r="H12" s="7"/>
      <c r="I12" s="6" t="s">
        <v>180</v>
      </c>
      <c r="J12" s="5"/>
    </row>
    <row r="13" spans="1:10" ht="37.5" customHeight="1" x14ac:dyDescent="0.25">
      <c r="A13" s="265"/>
      <c r="B13" s="275"/>
      <c r="C13" s="25" t="s">
        <v>143</v>
      </c>
      <c r="D13" s="26" t="s">
        <v>181</v>
      </c>
      <c r="E13" s="27" t="s">
        <v>143</v>
      </c>
      <c r="F13" s="28" t="s">
        <v>181</v>
      </c>
      <c r="G13" s="29" t="s">
        <v>143</v>
      </c>
      <c r="H13" s="28" t="s">
        <v>181</v>
      </c>
      <c r="I13" s="29" t="s">
        <v>143</v>
      </c>
      <c r="J13" s="30" t="s">
        <v>4</v>
      </c>
    </row>
    <row r="14" spans="1:10" s="34" customFormat="1" ht="19.5" customHeight="1" x14ac:dyDescent="0.2">
      <c r="A14" s="31"/>
      <c r="B14" s="32" t="s">
        <v>138</v>
      </c>
      <c r="C14" s="62">
        <v>1264908.3700000001</v>
      </c>
      <c r="D14" s="63">
        <v>1146125.3799999999</v>
      </c>
      <c r="E14" s="33"/>
      <c r="F14" s="33"/>
      <c r="G14" s="33"/>
      <c r="H14" s="33"/>
      <c r="I14" s="33"/>
      <c r="J14" s="33"/>
    </row>
    <row r="15" spans="1:10" s="37" customFormat="1" x14ac:dyDescent="0.2">
      <c r="A15" s="31"/>
      <c r="B15" s="35" t="s">
        <v>157</v>
      </c>
      <c r="C15" s="15"/>
      <c r="D15" s="63">
        <v>433872.83</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+C18+C26+C27+C28</f>
        <v>51889.090000000004</v>
      </c>
      <c r="D17" s="65">
        <f t="shared" si="0"/>
        <v>53379.14</v>
      </c>
      <c r="E17" s="65">
        <f t="shared" si="0"/>
        <v>144223.46999999997</v>
      </c>
      <c r="F17" s="65">
        <f t="shared" si="0"/>
        <v>102710.81</v>
      </c>
      <c r="G17" s="65">
        <f t="shared" si="0"/>
        <v>226981.28</v>
      </c>
      <c r="H17" s="65">
        <f t="shared" si="0"/>
        <v>243034.68</v>
      </c>
      <c r="I17" s="65">
        <f t="shared" si="0"/>
        <v>329674.83999999997</v>
      </c>
      <c r="J17" s="66">
        <f t="shared" si="0"/>
        <v>397020.99</v>
      </c>
    </row>
    <row r="18" spans="1:10" x14ac:dyDescent="0.25">
      <c r="A18" s="43" t="s">
        <v>147</v>
      </c>
      <c r="B18" s="42" t="s">
        <v>148</v>
      </c>
      <c r="C18" s="67">
        <f t="shared" ref="C18:J18" si="1">SUM(C19:C25)</f>
        <v>51889.090000000004</v>
      </c>
      <c r="D18" s="68">
        <f t="shared" si="1"/>
        <v>53379.14</v>
      </c>
      <c r="E18" s="69">
        <f t="shared" si="1"/>
        <v>144223.46999999997</v>
      </c>
      <c r="F18" s="68">
        <f t="shared" si="1"/>
        <v>102710.81</v>
      </c>
      <c r="G18" s="69">
        <f t="shared" si="1"/>
        <v>226981.28</v>
      </c>
      <c r="H18" s="69">
        <f t="shared" si="1"/>
        <v>243034.68</v>
      </c>
      <c r="I18" s="69">
        <f t="shared" si="1"/>
        <v>329674.83999999997</v>
      </c>
      <c r="J18" s="70">
        <f t="shared" si="1"/>
        <v>397020.99</v>
      </c>
    </row>
    <row r="19" spans="1:10" x14ac:dyDescent="0.25">
      <c r="A19" s="43" t="s">
        <v>156</v>
      </c>
      <c r="B19" s="42" t="s">
        <v>154</v>
      </c>
      <c r="C19" s="71">
        <v>36476.07</v>
      </c>
      <c r="D19" s="72">
        <v>40387.800000000003</v>
      </c>
      <c r="E19" s="73">
        <v>115148.41</v>
      </c>
      <c r="F19" s="73">
        <v>70625.89</v>
      </c>
      <c r="G19" s="73">
        <v>124231.19</v>
      </c>
      <c r="H19" s="73">
        <v>139900.51</v>
      </c>
      <c r="I19" s="72">
        <v>174276.48000000001</v>
      </c>
      <c r="J19" s="74">
        <v>220300</v>
      </c>
    </row>
    <row r="20" spans="1:10" x14ac:dyDescent="0.25">
      <c r="A20" s="43" t="s">
        <v>142</v>
      </c>
      <c r="B20" s="42" t="s">
        <v>141</v>
      </c>
      <c r="C20" s="71"/>
      <c r="D20" s="72">
        <v>785.14</v>
      </c>
      <c r="E20" s="73">
        <v>1869.47</v>
      </c>
      <c r="F20" s="73">
        <v>833.31</v>
      </c>
      <c r="G20" s="73">
        <v>1869.47</v>
      </c>
      <c r="H20" s="73">
        <v>833.31</v>
      </c>
      <c r="I20" s="72">
        <v>3090.37</v>
      </c>
      <c r="J20" s="74">
        <v>2920.99</v>
      </c>
    </row>
    <row r="21" spans="1:10" x14ac:dyDescent="0.25">
      <c r="A21" s="43" t="s">
        <v>140</v>
      </c>
      <c r="B21" s="42" t="s">
        <v>139</v>
      </c>
      <c r="C21" s="71">
        <v>5521.04</v>
      </c>
      <c r="D21" s="72">
        <v>6091.11</v>
      </c>
      <c r="E21" s="73">
        <v>15148.24</v>
      </c>
      <c r="F21" s="73">
        <v>14739.35</v>
      </c>
      <c r="G21" s="73">
        <v>26918.3</v>
      </c>
      <c r="H21" s="73">
        <v>25523.5</v>
      </c>
      <c r="I21" s="72">
        <v>35434.31</v>
      </c>
      <c r="J21" s="74">
        <v>38000</v>
      </c>
    </row>
    <row r="22" spans="1:10" x14ac:dyDescent="0.25">
      <c r="A22" s="43" t="s">
        <v>183</v>
      </c>
      <c r="B22" s="42" t="s">
        <v>184</v>
      </c>
      <c r="C22" s="71">
        <v>9657.07</v>
      </c>
      <c r="D22" s="72">
        <v>6115.09</v>
      </c>
      <c r="E22" s="73">
        <v>11643.77</v>
      </c>
      <c r="F22" s="73">
        <v>16512.259999999998</v>
      </c>
      <c r="G22" s="73">
        <v>73548.740000000005</v>
      </c>
      <c r="H22" s="73">
        <v>76777.36</v>
      </c>
      <c r="I22" s="72">
        <v>116332.21</v>
      </c>
      <c r="J22" s="74">
        <v>135800</v>
      </c>
    </row>
    <row r="23" spans="1:10" x14ac:dyDescent="0.25">
      <c r="A23" s="43" t="s">
        <v>185</v>
      </c>
      <c r="B23" s="42" t="s">
        <v>186</v>
      </c>
      <c r="C23" s="71">
        <v>234.91</v>
      </c>
      <c r="D23" s="72"/>
      <c r="E23" s="73">
        <v>413.58</v>
      </c>
      <c r="F23" s="73"/>
      <c r="G23" s="73">
        <v>413.58</v>
      </c>
      <c r="H23" s="73"/>
      <c r="I23" s="72">
        <v>541.47</v>
      </c>
      <c r="J23" s="74"/>
    </row>
    <row r="24" spans="1:10" x14ac:dyDescent="0.25">
      <c r="A24" s="43" t="s">
        <v>187</v>
      </c>
      <c r="B24" s="42" t="s">
        <v>188</v>
      </c>
      <c r="C24" s="71"/>
      <c r="D24" s="72"/>
      <c r="E24" s="73"/>
      <c r="F24" s="73"/>
      <c r="G24" s="73"/>
      <c r="H24" s="73"/>
      <c r="I24" s="72"/>
      <c r="J24" s="74"/>
    </row>
    <row r="25" spans="1:10" x14ac:dyDescent="0.25">
      <c r="A25" s="43"/>
      <c r="B25" s="42"/>
      <c r="C25" s="71"/>
      <c r="D25" s="73"/>
      <c r="E25" s="73"/>
      <c r="F25" s="73"/>
      <c r="G25" s="73"/>
      <c r="H25" s="73"/>
      <c r="I25" s="73"/>
      <c r="J25" s="74"/>
    </row>
    <row r="26" spans="1:10" x14ac:dyDescent="0.25">
      <c r="A26" s="43" t="s">
        <v>8</v>
      </c>
      <c r="B26" s="42" t="s">
        <v>158</v>
      </c>
      <c r="C26" s="71"/>
      <c r="D26" s="73"/>
      <c r="E26" s="73"/>
      <c r="F26" s="73"/>
      <c r="G26" s="73"/>
      <c r="H26" s="73"/>
      <c r="I26" s="73"/>
      <c r="J26" s="74"/>
    </row>
    <row r="27" spans="1:10" x14ac:dyDescent="0.25">
      <c r="A27" s="43" t="s">
        <v>9</v>
      </c>
      <c r="B27" s="42" t="s">
        <v>159</v>
      </c>
      <c r="C27" s="71"/>
      <c r="D27" s="73"/>
      <c r="E27" s="73"/>
      <c r="F27" s="73"/>
      <c r="G27" s="73"/>
      <c r="H27" s="73"/>
      <c r="I27" s="73"/>
      <c r="J27" s="74"/>
    </row>
    <row r="28" spans="1:10" x14ac:dyDescent="0.25">
      <c r="A28" s="43" t="s">
        <v>11</v>
      </c>
      <c r="B28" s="42" t="s">
        <v>10</v>
      </c>
      <c r="C28" s="71"/>
      <c r="D28" s="73"/>
      <c r="E28" s="73"/>
      <c r="F28" s="73"/>
      <c r="G28" s="73"/>
      <c r="H28" s="73"/>
      <c r="I28" s="73"/>
      <c r="J28" s="74"/>
    </row>
    <row r="29" spans="1:10" x14ac:dyDescent="0.25">
      <c r="A29" s="43" t="s">
        <v>13</v>
      </c>
      <c r="B29" s="44" t="s">
        <v>12</v>
      </c>
      <c r="C29" s="71"/>
      <c r="D29" s="73">
        <v>4358.93</v>
      </c>
      <c r="E29" s="73">
        <v>107712.77</v>
      </c>
      <c r="F29" s="73">
        <v>95764.82</v>
      </c>
      <c r="G29" s="73">
        <v>118859.55</v>
      </c>
      <c r="H29" s="73">
        <v>102788.3</v>
      </c>
      <c r="I29" s="73">
        <v>174969.29</v>
      </c>
      <c r="J29" s="74">
        <v>161008.93</v>
      </c>
    </row>
    <row r="30" spans="1:10" ht="30" x14ac:dyDescent="0.25">
      <c r="A30" s="45" t="s">
        <v>5</v>
      </c>
      <c r="B30" s="46" t="s">
        <v>136</v>
      </c>
      <c r="C30" s="75">
        <f t="shared" ref="C30:J30" si="2">+C17+C29</f>
        <v>51889.090000000004</v>
      </c>
      <c r="D30" s="76">
        <f t="shared" si="2"/>
        <v>57738.07</v>
      </c>
      <c r="E30" s="76">
        <f t="shared" si="2"/>
        <v>251936.24</v>
      </c>
      <c r="F30" s="76">
        <f t="shared" si="2"/>
        <v>198475.63</v>
      </c>
      <c r="G30" s="76">
        <f t="shared" si="2"/>
        <v>345840.83</v>
      </c>
      <c r="H30" s="76">
        <f t="shared" si="2"/>
        <v>345822.98</v>
      </c>
      <c r="I30" s="76">
        <f t="shared" si="2"/>
        <v>504644.13</v>
      </c>
      <c r="J30" s="77">
        <f t="shared" si="2"/>
        <v>558029.91999999993</v>
      </c>
    </row>
    <row r="31" spans="1:10" s="47" customFormat="1" x14ac:dyDescent="0.25">
      <c r="A31" s="43" t="s">
        <v>17</v>
      </c>
      <c r="B31" s="42" t="s">
        <v>16</v>
      </c>
      <c r="C31" s="78">
        <v>3424.76</v>
      </c>
      <c r="D31" s="79">
        <v>0</v>
      </c>
      <c r="E31" s="79">
        <v>10478.69</v>
      </c>
      <c r="F31" s="80">
        <v>12347.12</v>
      </c>
      <c r="G31" s="80">
        <v>11949.32</v>
      </c>
      <c r="H31" s="80">
        <v>32072.41</v>
      </c>
      <c r="I31" s="81">
        <v>15028.67</v>
      </c>
      <c r="J31" s="82">
        <v>39467.120000000003</v>
      </c>
    </row>
    <row r="32" spans="1:10" x14ac:dyDescent="0.25">
      <c r="A32" s="43" t="s">
        <v>19</v>
      </c>
      <c r="B32" s="42" t="s">
        <v>18</v>
      </c>
      <c r="C32" s="78"/>
      <c r="D32" s="79">
        <v>0</v>
      </c>
      <c r="E32" s="79"/>
      <c r="F32" s="80">
        <v>0</v>
      </c>
      <c r="G32" s="80"/>
      <c r="H32" s="80">
        <v>0</v>
      </c>
      <c r="I32" s="81"/>
      <c r="J32" s="82">
        <v>3224.36</v>
      </c>
    </row>
    <row r="33" spans="1:10" x14ac:dyDescent="0.25">
      <c r="A33" s="43"/>
      <c r="B33" s="42" t="s">
        <v>120</v>
      </c>
      <c r="C33" s="78">
        <v>0</v>
      </c>
      <c r="D33" s="79">
        <v>79922</v>
      </c>
      <c r="E33" s="79">
        <v>42604.86</v>
      </c>
      <c r="F33" s="80">
        <v>166058.94</v>
      </c>
      <c r="G33" s="80">
        <v>42604.86</v>
      </c>
      <c r="H33" s="80">
        <v>166808.72</v>
      </c>
      <c r="I33" s="81">
        <v>42610.86</v>
      </c>
      <c r="J33" s="82">
        <v>177673.4</v>
      </c>
    </row>
    <row r="34" spans="1:10" x14ac:dyDescent="0.25">
      <c r="A34" s="45" t="s">
        <v>15</v>
      </c>
      <c r="B34" s="48" t="s">
        <v>135</v>
      </c>
      <c r="C34" s="75">
        <f t="shared" ref="C34:J34" si="3">+C33+C32+C31</f>
        <v>3424.76</v>
      </c>
      <c r="D34" s="76">
        <f t="shared" si="3"/>
        <v>79922</v>
      </c>
      <c r="E34" s="76">
        <f t="shared" si="3"/>
        <v>53083.55</v>
      </c>
      <c r="F34" s="76">
        <f t="shared" si="3"/>
        <v>178406.06</v>
      </c>
      <c r="G34" s="76">
        <f t="shared" si="3"/>
        <v>54554.18</v>
      </c>
      <c r="H34" s="76">
        <f t="shared" si="3"/>
        <v>198881.13</v>
      </c>
      <c r="I34" s="76">
        <f t="shared" si="3"/>
        <v>57639.53</v>
      </c>
      <c r="J34" s="77">
        <f t="shared" si="3"/>
        <v>220364.87999999998</v>
      </c>
    </row>
    <row r="35" spans="1:10" x14ac:dyDescent="0.25">
      <c r="A35" s="43" t="s">
        <v>22</v>
      </c>
      <c r="B35" s="49" t="s">
        <v>21</v>
      </c>
      <c r="C35" s="78">
        <v>32034.87</v>
      </c>
      <c r="D35" s="79">
        <v>32710.34</v>
      </c>
      <c r="E35" s="79">
        <v>42339.28</v>
      </c>
      <c r="F35" s="80">
        <v>46207.35</v>
      </c>
      <c r="G35" s="80">
        <v>45262.64</v>
      </c>
      <c r="H35" s="80">
        <v>55672.94</v>
      </c>
      <c r="I35" s="81">
        <v>53251.37</v>
      </c>
      <c r="J35" s="82">
        <v>72513.56</v>
      </c>
    </row>
    <row r="36" spans="1:10" ht="30" x14ac:dyDescent="0.25">
      <c r="A36" s="43" t="s">
        <v>24</v>
      </c>
      <c r="B36" s="49" t="s">
        <v>23</v>
      </c>
      <c r="C36" s="78"/>
      <c r="D36" s="79">
        <v>103.59</v>
      </c>
      <c r="E36" s="79"/>
      <c r="F36" s="80">
        <v>446.86</v>
      </c>
      <c r="G36" s="80"/>
      <c r="H36" s="80">
        <v>1108.69</v>
      </c>
      <c r="I36" s="81">
        <v>594.65</v>
      </c>
      <c r="J36" s="82">
        <v>1119.5899999999999</v>
      </c>
    </row>
    <row r="37" spans="1:10" x14ac:dyDescent="0.25">
      <c r="A37" s="43" t="s">
        <v>26</v>
      </c>
      <c r="B37" s="42" t="s">
        <v>25</v>
      </c>
      <c r="C37" s="78"/>
      <c r="D37" s="79"/>
      <c r="E37" s="79"/>
      <c r="F37" s="80"/>
      <c r="G37" s="80"/>
      <c r="H37" s="80"/>
      <c r="I37" s="81"/>
      <c r="J37" s="82"/>
    </row>
    <row r="38" spans="1:10" x14ac:dyDescent="0.25">
      <c r="A38" s="43" t="s">
        <v>28</v>
      </c>
      <c r="B38" s="42" t="s">
        <v>27</v>
      </c>
      <c r="C38" s="83"/>
      <c r="D38" s="84"/>
      <c r="E38" s="84"/>
      <c r="F38" s="85"/>
      <c r="G38" s="85"/>
      <c r="H38" s="85"/>
      <c r="I38" s="86"/>
      <c r="J38" s="87"/>
    </row>
    <row r="39" spans="1:10" x14ac:dyDescent="0.25">
      <c r="A39" s="43" t="s">
        <v>30</v>
      </c>
      <c r="B39" s="42" t="s">
        <v>29</v>
      </c>
      <c r="C39" s="83">
        <v>1187.29</v>
      </c>
      <c r="D39" s="84">
        <v>654.96</v>
      </c>
      <c r="E39" s="84">
        <v>2683.3</v>
      </c>
      <c r="F39" s="85">
        <v>1015.3</v>
      </c>
      <c r="G39" s="85">
        <v>5700.79</v>
      </c>
      <c r="H39" s="85">
        <v>1966.38</v>
      </c>
      <c r="I39" s="86">
        <v>7042.06</v>
      </c>
      <c r="J39" s="87">
        <v>3033.92</v>
      </c>
    </row>
    <row r="40" spans="1:10" x14ac:dyDescent="0.25">
      <c r="A40" s="45" t="s">
        <v>20</v>
      </c>
      <c r="B40" s="48" t="s">
        <v>119</v>
      </c>
      <c r="C40" s="75">
        <f t="shared" ref="C40:J40" si="4">+C39+C38+C37+C36+C35</f>
        <v>33222.159999999996</v>
      </c>
      <c r="D40" s="76">
        <f t="shared" si="4"/>
        <v>33468.89</v>
      </c>
      <c r="E40" s="76">
        <f t="shared" si="4"/>
        <v>45022.58</v>
      </c>
      <c r="F40" s="76">
        <f t="shared" si="4"/>
        <v>47669.509999999995</v>
      </c>
      <c r="G40" s="76">
        <f t="shared" si="4"/>
        <v>50963.43</v>
      </c>
      <c r="H40" s="76">
        <f t="shared" si="4"/>
        <v>58748.01</v>
      </c>
      <c r="I40" s="76">
        <f t="shared" si="4"/>
        <v>60888.08</v>
      </c>
      <c r="J40" s="77">
        <f t="shared" si="4"/>
        <v>76667.069999999992</v>
      </c>
    </row>
    <row r="41" spans="1:10" x14ac:dyDescent="0.25">
      <c r="A41" s="43" t="s">
        <v>33</v>
      </c>
      <c r="B41" s="42" t="s">
        <v>32</v>
      </c>
      <c r="C41" s="83"/>
      <c r="D41" s="84"/>
      <c r="E41" s="84"/>
      <c r="F41" s="85"/>
      <c r="G41" s="85"/>
      <c r="H41" s="85"/>
      <c r="I41" s="86"/>
      <c r="J41" s="87"/>
    </row>
    <row r="42" spans="1:10" x14ac:dyDescent="0.25">
      <c r="A42" s="43" t="s">
        <v>34</v>
      </c>
      <c r="B42" s="42" t="s">
        <v>0</v>
      </c>
      <c r="C42" s="83"/>
      <c r="D42" s="84">
        <v>0</v>
      </c>
      <c r="E42" s="84">
        <v>141881.56</v>
      </c>
      <c r="F42" s="85">
        <v>66699.7</v>
      </c>
      <c r="G42" s="85">
        <v>183776.82</v>
      </c>
      <c r="H42" s="85">
        <v>66699.7</v>
      </c>
      <c r="I42" s="86">
        <v>183776.82</v>
      </c>
      <c r="J42" s="87">
        <v>2881726.23</v>
      </c>
    </row>
    <row r="43" spans="1:10" x14ac:dyDescent="0.25">
      <c r="A43" s="43" t="s">
        <v>35</v>
      </c>
      <c r="B43" s="42" t="s">
        <v>1</v>
      </c>
      <c r="C43" s="83"/>
      <c r="D43" s="84"/>
      <c r="E43" s="84"/>
      <c r="F43" s="85"/>
      <c r="G43" s="85"/>
      <c r="H43" s="85"/>
      <c r="I43" s="86"/>
      <c r="J43" s="87"/>
    </row>
    <row r="44" spans="1:10" x14ac:dyDescent="0.25">
      <c r="A44" s="43" t="s">
        <v>37</v>
      </c>
      <c r="B44" s="42" t="s">
        <v>36</v>
      </c>
      <c r="C44" s="78"/>
      <c r="D44" s="79">
        <v>1550</v>
      </c>
      <c r="E44" s="79"/>
      <c r="F44" s="80">
        <v>1550</v>
      </c>
      <c r="G44" s="80"/>
      <c r="H44" s="80">
        <v>1550</v>
      </c>
      <c r="I44" s="81"/>
      <c r="J44" s="82">
        <v>1550</v>
      </c>
    </row>
    <row r="45" spans="1:10" x14ac:dyDescent="0.25">
      <c r="A45" s="43" t="s">
        <v>38</v>
      </c>
      <c r="B45" s="42" t="s">
        <v>2</v>
      </c>
      <c r="C45" s="78">
        <v>776.94</v>
      </c>
      <c r="D45" s="79">
        <v>0</v>
      </c>
      <c r="E45" s="79">
        <v>1642.57</v>
      </c>
      <c r="F45" s="80">
        <v>7896.56</v>
      </c>
      <c r="G45" s="80">
        <v>2923.52</v>
      </c>
      <c r="H45" s="80">
        <v>14714.75</v>
      </c>
      <c r="I45" s="81">
        <v>2923.52</v>
      </c>
      <c r="J45" s="82">
        <v>14714.75</v>
      </c>
    </row>
    <row r="46" spans="1:10" x14ac:dyDescent="0.25">
      <c r="A46" s="45" t="s">
        <v>31</v>
      </c>
      <c r="B46" s="48" t="s">
        <v>118</v>
      </c>
      <c r="C46" s="75">
        <f t="shared" ref="C46:J46" si="5">+C45+C44+C43+C42+C41</f>
        <v>776.94</v>
      </c>
      <c r="D46" s="76">
        <f t="shared" si="5"/>
        <v>1550</v>
      </c>
      <c r="E46" s="76">
        <f t="shared" si="5"/>
        <v>143524.13</v>
      </c>
      <c r="F46" s="76">
        <f t="shared" si="5"/>
        <v>76146.259999999995</v>
      </c>
      <c r="G46" s="76">
        <f t="shared" si="5"/>
        <v>186700.34</v>
      </c>
      <c r="H46" s="76">
        <f t="shared" si="5"/>
        <v>82964.45</v>
      </c>
      <c r="I46" s="76">
        <f t="shared" si="5"/>
        <v>186700.34</v>
      </c>
      <c r="J46" s="77">
        <f t="shared" si="5"/>
        <v>2897990.98</v>
      </c>
    </row>
    <row r="47" spans="1:10" x14ac:dyDescent="0.25">
      <c r="A47" s="43" t="s">
        <v>41</v>
      </c>
      <c r="B47" s="42" t="s">
        <v>40</v>
      </c>
      <c r="C47" s="83"/>
      <c r="D47" s="84"/>
      <c r="E47" s="84"/>
      <c r="F47" s="85"/>
      <c r="G47" s="85"/>
      <c r="H47" s="85"/>
      <c r="I47" s="86"/>
      <c r="J47" s="87"/>
    </row>
    <row r="48" spans="1:10" x14ac:dyDescent="0.25">
      <c r="A48" s="43" t="s">
        <v>43</v>
      </c>
      <c r="B48" s="42" t="s">
        <v>42</v>
      </c>
      <c r="C48" s="83"/>
      <c r="D48" s="84"/>
      <c r="E48" s="84"/>
      <c r="F48" s="85"/>
      <c r="G48" s="85"/>
      <c r="H48" s="85"/>
      <c r="I48" s="86"/>
      <c r="J48" s="87"/>
    </row>
    <row r="49" spans="1:10" x14ac:dyDescent="0.25">
      <c r="A49" s="43" t="s">
        <v>45</v>
      </c>
      <c r="B49" s="42" t="s">
        <v>44</v>
      </c>
      <c r="C49" s="83"/>
      <c r="D49" s="84"/>
      <c r="E49" s="84"/>
      <c r="F49" s="85"/>
      <c r="G49" s="85"/>
      <c r="H49" s="85"/>
      <c r="I49" s="86"/>
      <c r="J49" s="87"/>
    </row>
    <row r="50" spans="1:10" x14ac:dyDescent="0.25">
      <c r="A50" s="43" t="s">
        <v>47</v>
      </c>
      <c r="B50" s="42" t="s">
        <v>46</v>
      </c>
      <c r="C50" s="88"/>
      <c r="D50" s="89"/>
      <c r="E50" s="89"/>
      <c r="F50" s="90"/>
      <c r="G50" s="90"/>
      <c r="H50" s="90"/>
      <c r="I50" s="91"/>
      <c r="J50" s="92"/>
    </row>
    <row r="51" spans="1:10" x14ac:dyDescent="0.25">
      <c r="A51" s="45" t="s">
        <v>39</v>
      </c>
      <c r="B51" s="46" t="s">
        <v>117</v>
      </c>
      <c r="C51" s="75">
        <f t="shared" ref="C51:J51" si="6">+C50+C49+C48+C47</f>
        <v>0</v>
      </c>
      <c r="D51" s="76">
        <f t="shared" si="6"/>
        <v>0</v>
      </c>
      <c r="E51" s="76">
        <f t="shared" si="6"/>
        <v>0</v>
      </c>
      <c r="F51" s="76">
        <f t="shared" si="6"/>
        <v>0</v>
      </c>
      <c r="G51" s="76">
        <f t="shared" si="6"/>
        <v>0</v>
      </c>
      <c r="H51" s="76">
        <f t="shared" si="6"/>
        <v>0</v>
      </c>
      <c r="I51" s="76">
        <f t="shared" si="6"/>
        <v>0</v>
      </c>
      <c r="J51" s="77">
        <f t="shared" si="6"/>
        <v>0</v>
      </c>
    </row>
    <row r="52" spans="1:10" x14ac:dyDescent="0.25">
      <c r="A52" s="43" t="s">
        <v>50</v>
      </c>
      <c r="B52" s="42" t="s">
        <v>49</v>
      </c>
      <c r="C52" s="88"/>
      <c r="D52" s="89"/>
      <c r="E52" s="89"/>
      <c r="F52" s="90"/>
      <c r="G52" s="90"/>
      <c r="H52" s="90"/>
      <c r="I52" s="91"/>
      <c r="J52" s="92"/>
    </row>
    <row r="53" spans="1:10" x14ac:dyDescent="0.25">
      <c r="A53" s="43" t="s">
        <v>52</v>
      </c>
      <c r="B53" s="42" t="s">
        <v>51</v>
      </c>
      <c r="C53" s="88"/>
      <c r="D53" s="89"/>
      <c r="E53" s="89"/>
      <c r="F53" s="90"/>
      <c r="G53" s="90"/>
      <c r="H53" s="90"/>
      <c r="I53" s="91"/>
      <c r="J53" s="92"/>
    </row>
    <row r="54" spans="1:10" x14ac:dyDescent="0.25">
      <c r="A54" s="43" t="s">
        <v>54</v>
      </c>
      <c r="B54" s="42" t="s">
        <v>53</v>
      </c>
      <c r="C54" s="88"/>
      <c r="D54" s="89"/>
      <c r="E54" s="89"/>
      <c r="F54" s="90"/>
      <c r="G54" s="90"/>
      <c r="H54" s="90"/>
      <c r="I54" s="91"/>
      <c r="J54" s="92"/>
    </row>
    <row r="55" spans="1:10" x14ac:dyDescent="0.25">
      <c r="A55" s="43" t="s">
        <v>56</v>
      </c>
      <c r="B55" s="42" t="s">
        <v>55</v>
      </c>
      <c r="C55" s="88"/>
      <c r="D55" s="89"/>
      <c r="E55" s="89"/>
      <c r="F55" s="90"/>
      <c r="G55" s="90"/>
      <c r="H55" s="90"/>
      <c r="I55" s="91"/>
      <c r="J55" s="92"/>
    </row>
    <row r="56" spans="1:10" x14ac:dyDescent="0.25">
      <c r="A56" s="45" t="s">
        <v>48</v>
      </c>
      <c r="B56" s="48" t="s">
        <v>116</v>
      </c>
      <c r="C56" s="75">
        <f t="shared" ref="C56:J56" si="7">+C55+C54+C53+C52</f>
        <v>0</v>
      </c>
      <c r="D56" s="76">
        <f t="shared" si="7"/>
        <v>0</v>
      </c>
      <c r="E56" s="76">
        <f t="shared" si="7"/>
        <v>0</v>
      </c>
      <c r="F56" s="76">
        <f t="shared" si="7"/>
        <v>0</v>
      </c>
      <c r="G56" s="76">
        <f t="shared" si="7"/>
        <v>0</v>
      </c>
      <c r="H56" s="76">
        <f t="shared" si="7"/>
        <v>0</v>
      </c>
      <c r="I56" s="76">
        <f t="shared" si="7"/>
        <v>0</v>
      </c>
      <c r="J56" s="77">
        <f t="shared" si="7"/>
        <v>0</v>
      </c>
    </row>
    <row r="57" spans="1:10" x14ac:dyDescent="0.25">
      <c r="A57" s="43" t="s">
        <v>59</v>
      </c>
      <c r="B57" s="42" t="s">
        <v>58</v>
      </c>
      <c r="C57" s="88">
        <v>48319.28</v>
      </c>
      <c r="D57" s="89">
        <v>31994.66</v>
      </c>
      <c r="E57" s="89">
        <v>63524.54</v>
      </c>
      <c r="F57" s="90">
        <v>488390.81</v>
      </c>
      <c r="G57" s="90">
        <v>88643.67</v>
      </c>
      <c r="H57" s="90">
        <v>580749.56000000006</v>
      </c>
      <c r="I57" s="91">
        <v>143387.82999999999</v>
      </c>
      <c r="J57" s="92">
        <v>727634.42</v>
      </c>
    </row>
    <row r="58" spans="1:10" x14ac:dyDescent="0.25">
      <c r="A58" s="43" t="s">
        <v>61</v>
      </c>
      <c r="B58" s="42" t="s">
        <v>60</v>
      </c>
      <c r="C58" s="88">
        <v>842.59</v>
      </c>
      <c r="D58" s="89">
        <v>765.43</v>
      </c>
      <c r="E58" s="89">
        <v>3348.47</v>
      </c>
      <c r="F58" s="90">
        <v>1067.6500000000001</v>
      </c>
      <c r="G58" s="90">
        <v>3919.33</v>
      </c>
      <c r="H58" s="90">
        <v>1973.82</v>
      </c>
      <c r="I58" s="91">
        <v>4305.5</v>
      </c>
      <c r="J58" s="92">
        <v>9251.85</v>
      </c>
    </row>
    <row r="59" spans="1:10" x14ac:dyDescent="0.25">
      <c r="A59" s="45" t="s">
        <v>57</v>
      </c>
      <c r="B59" s="46" t="s">
        <v>115</v>
      </c>
      <c r="C59" s="75">
        <f t="shared" ref="C59:J59" si="8">+C58+C57</f>
        <v>49161.869999999995</v>
      </c>
      <c r="D59" s="76">
        <f t="shared" si="8"/>
        <v>32760.09</v>
      </c>
      <c r="E59" s="76">
        <f t="shared" si="8"/>
        <v>66873.009999999995</v>
      </c>
      <c r="F59" s="76">
        <f t="shared" si="8"/>
        <v>489458.46</v>
      </c>
      <c r="G59" s="76">
        <f t="shared" si="8"/>
        <v>92563</v>
      </c>
      <c r="H59" s="76">
        <f t="shared" si="8"/>
        <v>582723.38</v>
      </c>
      <c r="I59" s="76">
        <f t="shared" si="8"/>
        <v>147693.32999999999</v>
      </c>
      <c r="J59" s="77">
        <f t="shared" si="8"/>
        <v>736886.27</v>
      </c>
    </row>
    <row r="60" spans="1:10" ht="17.25" x14ac:dyDescent="0.25">
      <c r="A60" s="50" t="s">
        <v>121</v>
      </c>
      <c r="B60" s="51" t="s">
        <v>144</v>
      </c>
      <c r="C60" s="93"/>
      <c r="D60" s="94">
        <v>0</v>
      </c>
      <c r="E60" s="94"/>
      <c r="F60" s="94">
        <v>0</v>
      </c>
      <c r="G60" s="95"/>
      <c r="H60" s="95">
        <v>6853.75</v>
      </c>
      <c r="I60" s="95"/>
      <c r="J60" s="96">
        <v>0</v>
      </c>
    </row>
    <row r="61" spans="1:10" s="37" customFormat="1" x14ac:dyDescent="0.25">
      <c r="A61" s="272" t="s">
        <v>155</v>
      </c>
      <c r="B61" s="273"/>
      <c r="C61" s="97">
        <f>+C60+C59+C56+C51+C46+C40+C34+C30</f>
        <v>138474.82</v>
      </c>
      <c r="D61" s="98">
        <f t="shared" ref="D61:J61" si="9">D60+D59+D56+D51+D46+D40+D34+D30</f>
        <v>205439.05</v>
      </c>
      <c r="E61" s="98">
        <f t="shared" si="9"/>
        <v>560439.51</v>
      </c>
      <c r="F61" s="98">
        <f t="shared" si="9"/>
        <v>990155.92</v>
      </c>
      <c r="G61" s="98">
        <f t="shared" si="9"/>
        <v>730621.78</v>
      </c>
      <c r="H61" s="98">
        <f t="shared" si="9"/>
        <v>1275993.7</v>
      </c>
      <c r="I61" s="98">
        <f t="shared" si="9"/>
        <v>957565.41</v>
      </c>
      <c r="J61" s="99">
        <f t="shared" si="9"/>
        <v>4489939.1199999992</v>
      </c>
    </row>
    <row r="62" spans="1:10" x14ac:dyDescent="0.25">
      <c r="A62" s="4" t="s">
        <v>160</v>
      </c>
      <c r="B62" s="3"/>
      <c r="C62" s="16"/>
      <c r="D62" s="100">
        <v>0</v>
      </c>
      <c r="E62" s="17"/>
      <c r="F62" s="100">
        <v>0</v>
      </c>
      <c r="G62" s="17"/>
      <c r="H62" s="100">
        <v>0</v>
      </c>
      <c r="I62" s="17"/>
      <c r="J62" s="102">
        <v>1742447</v>
      </c>
    </row>
    <row r="63" spans="1:10" x14ac:dyDescent="0.25">
      <c r="A63" s="272" t="s">
        <v>133</v>
      </c>
      <c r="B63" s="273"/>
      <c r="C63" s="97">
        <f>+C61+C14</f>
        <v>1403383.1900000002</v>
      </c>
      <c r="D63" s="98">
        <f>+D61+D14</f>
        <v>1351564.43</v>
      </c>
      <c r="E63" s="98">
        <f>+E61+C14</f>
        <v>1825347.8800000001</v>
      </c>
      <c r="F63" s="98">
        <f>+F61+D14</f>
        <v>2136281.2999999998</v>
      </c>
      <c r="G63" s="98">
        <f>+G61+C14</f>
        <v>1995530.1500000001</v>
      </c>
      <c r="H63" s="98">
        <f>+H61+D14</f>
        <v>2422119.08</v>
      </c>
      <c r="I63" s="98">
        <f>+I61+C14</f>
        <v>2222473.7800000003</v>
      </c>
      <c r="J63" s="99">
        <f>+J61+D14</f>
        <v>5636064.4999999991</v>
      </c>
    </row>
    <row r="64" spans="1:10" x14ac:dyDescent="0.25">
      <c r="A64" s="4" t="s">
        <v>161</v>
      </c>
      <c r="B64" s="3"/>
      <c r="C64" s="16"/>
      <c r="D64" s="101">
        <f>+D62+$D15</f>
        <v>433872.83</v>
      </c>
      <c r="E64" s="17"/>
      <c r="F64" s="101">
        <f>+F62+$D15</f>
        <v>433872.83</v>
      </c>
      <c r="G64" s="17"/>
      <c r="H64" s="101">
        <f>+H62+$D15</f>
        <v>433872.83</v>
      </c>
      <c r="I64" s="17"/>
      <c r="J64" s="101">
        <f>+J62+$D15</f>
        <v>2176319.83</v>
      </c>
    </row>
    <row r="65" spans="1:10" ht="18.95" customHeight="1" x14ac:dyDescent="0.25">
      <c r="B65" s="53"/>
      <c r="C65" s="52"/>
      <c r="D65" s="52"/>
      <c r="E65" s="52"/>
      <c r="F65" s="52"/>
      <c r="G65" s="52"/>
      <c r="H65" s="52"/>
      <c r="I65" s="52"/>
      <c r="J65" s="52"/>
    </row>
    <row r="66" spans="1:10" ht="21" customHeight="1" x14ac:dyDescent="0.25">
      <c r="A66" s="263" t="s">
        <v>130</v>
      </c>
      <c r="B66" s="269" t="s">
        <v>131</v>
      </c>
      <c r="C66" s="267" t="s">
        <v>122</v>
      </c>
      <c r="D66" s="267"/>
      <c r="E66" s="267"/>
      <c r="F66" s="267"/>
      <c r="G66" s="267"/>
      <c r="H66" s="267"/>
      <c r="I66" s="267"/>
      <c r="J66" s="268"/>
    </row>
    <row r="67" spans="1:10" ht="33" customHeight="1" x14ac:dyDescent="0.25">
      <c r="A67" s="264"/>
      <c r="B67" s="270"/>
      <c r="C67" s="261" t="s">
        <v>177</v>
      </c>
      <c r="D67" s="262"/>
      <c r="E67" s="8" t="s">
        <v>178</v>
      </c>
      <c r="F67" s="7"/>
      <c r="G67" s="6" t="s">
        <v>179</v>
      </c>
      <c r="H67" s="7"/>
      <c r="I67" s="6" t="s">
        <v>180</v>
      </c>
      <c r="J67" s="5"/>
    </row>
    <row r="68" spans="1:10" ht="37.5" customHeight="1" x14ac:dyDescent="0.25">
      <c r="A68" s="265"/>
      <c r="B68" s="271"/>
      <c r="C68" s="29" t="s">
        <v>143</v>
      </c>
      <c r="D68" s="28" t="s">
        <v>182</v>
      </c>
      <c r="E68" s="29" t="s">
        <v>143</v>
      </c>
      <c r="F68" s="28" t="s">
        <v>182</v>
      </c>
      <c r="G68" s="29" t="s">
        <v>143</v>
      </c>
      <c r="H68" s="28" t="s">
        <v>182</v>
      </c>
      <c r="I68" s="29" t="s">
        <v>143</v>
      </c>
      <c r="J68" s="30" t="s">
        <v>4</v>
      </c>
    </row>
    <row r="69" spans="1:10" x14ac:dyDescent="0.25">
      <c r="A69" s="43" t="s">
        <v>64</v>
      </c>
      <c r="B69" s="42" t="s">
        <v>63</v>
      </c>
      <c r="C69" s="103">
        <v>20167.349999999999</v>
      </c>
      <c r="D69" s="104">
        <v>25111.32</v>
      </c>
      <c r="E69" s="104">
        <v>36636.46</v>
      </c>
      <c r="F69" s="104">
        <v>51286.25</v>
      </c>
      <c r="G69" s="104">
        <v>55252.45</v>
      </c>
      <c r="H69" s="104">
        <v>81458.39</v>
      </c>
      <c r="I69" s="104">
        <v>82103.73</v>
      </c>
      <c r="J69" s="105">
        <v>131967.85</v>
      </c>
    </row>
    <row r="70" spans="1:10" x14ac:dyDescent="0.25">
      <c r="A70" s="43" t="s">
        <v>66</v>
      </c>
      <c r="B70" s="42" t="s">
        <v>65</v>
      </c>
      <c r="C70" s="106">
        <v>1271.69</v>
      </c>
      <c r="D70" s="107">
        <v>1643.81</v>
      </c>
      <c r="E70" s="107">
        <v>3124.72</v>
      </c>
      <c r="F70" s="107">
        <v>4111.74</v>
      </c>
      <c r="G70" s="107">
        <v>4460.1000000000004</v>
      </c>
      <c r="H70" s="107">
        <v>6957.05</v>
      </c>
      <c r="I70" s="107">
        <v>8035.88</v>
      </c>
      <c r="J70" s="108">
        <v>11720</v>
      </c>
    </row>
    <row r="71" spans="1:10" x14ac:dyDescent="0.25">
      <c r="A71" s="43" t="s">
        <v>68</v>
      </c>
      <c r="B71" s="42" t="s">
        <v>67</v>
      </c>
      <c r="C71" s="109">
        <v>80050.86</v>
      </c>
      <c r="D71" s="110">
        <v>127692.18</v>
      </c>
      <c r="E71" s="110">
        <v>151454.01</v>
      </c>
      <c r="F71" s="110">
        <v>238953.54</v>
      </c>
      <c r="G71" s="110">
        <v>234413.22</v>
      </c>
      <c r="H71" s="110">
        <v>307833.59000000003</v>
      </c>
      <c r="I71" s="110">
        <v>320587.06</v>
      </c>
      <c r="J71" s="111">
        <v>507468.99</v>
      </c>
    </row>
    <row r="72" spans="1:10" x14ac:dyDescent="0.25">
      <c r="A72" s="43" t="s">
        <v>69</v>
      </c>
      <c r="B72" s="42" t="s">
        <v>14</v>
      </c>
      <c r="C72" s="106">
        <v>9746.02</v>
      </c>
      <c r="D72" s="107">
        <v>19181.05</v>
      </c>
      <c r="E72" s="107">
        <v>15606.52</v>
      </c>
      <c r="F72" s="107">
        <v>48367.16</v>
      </c>
      <c r="G72" s="107">
        <v>39178.82</v>
      </c>
      <c r="H72" s="107">
        <v>72429.600000000006</v>
      </c>
      <c r="I72" s="107">
        <v>40328.82</v>
      </c>
      <c r="J72" s="108">
        <v>141038.34</v>
      </c>
    </row>
    <row r="73" spans="1:10" x14ac:dyDescent="0.25">
      <c r="A73" s="43" t="s">
        <v>71</v>
      </c>
      <c r="B73" s="42" t="s">
        <v>70</v>
      </c>
      <c r="C73" s="106"/>
      <c r="D73" s="107"/>
      <c r="E73" s="107"/>
      <c r="F73" s="107"/>
      <c r="G73" s="107"/>
      <c r="H73" s="107"/>
      <c r="I73" s="107"/>
      <c r="J73" s="108"/>
    </row>
    <row r="74" spans="1:10" x14ac:dyDescent="0.25">
      <c r="A74" s="43" t="s">
        <v>72</v>
      </c>
      <c r="B74" s="42" t="s">
        <v>12</v>
      </c>
      <c r="C74" s="109"/>
      <c r="D74" s="110"/>
      <c r="E74" s="110"/>
      <c r="F74" s="110"/>
      <c r="G74" s="110"/>
      <c r="H74" s="110"/>
      <c r="I74" s="110"/>
      <c r="J74" s="111"/>
    </row>
    <row r="75" spans="1:10" x14ac:dyDescent="0.25">
      <c r="A75" s="43" t="s">
        <v>74</v>
      </c>
      <c r="B75" s="42" t="s">
        <v>73</v>
      </c>
      <c r="C75" s="109"/>
      <c r="D75" s="110">
        <v>0</v>
      </c>
      <c r="E75" s="110">
        <v>325.48</v>
      </c>
      <c r="F75" s="110">
        <v>0</v>
      </c>
      <c r="G75" s="110">
        <v>325.48</v>
      </c>
      <c r="H75" s="110">
        <v>202.92</v>
      </c>
      <c r="I75" s="110">
        <v>620.87</v>
      </c>
      <c r="J75" s="111">
        <v>380</v>
      </c>
    </row>
    <row r="76" spans="1:10" x14ac:dyDescent="0.25">
      <c r="A76" s="43" t="s">
        <v>76</v>
      </c>
      <c r="B76" s="42" t="s">
        <v>75</v>
      </c>
      <c r="C76" s="106"/>
      <c r="D76" s="107"/>
      <c r="E76" s="107"/>
      <c r="F76" s="107"/>
      <c r="G76" s="107"/>
      <c r="H76" s="107"/>
      <c r="I76" s="107"/>
      <c r="J76" s="108"/>
    </row>
    <row r="77" spans="1:10" x14ac:dyDescent="0.25">
      <c r="A77" s="43" t="s">
        <v>78</v>
      </c>
      <c r="B77" s="42" t="s">
        <v>77</v>
      </c>
      <c r="C77" s="106"/>
      <c r="D77" s="107">
        <v>30844.9</v>
      </c>
      <c r="E77" s="107">
        <v>21954.39</v>
      </c>
      <c r="F77" s="107">
        <v>31891.09</v>
      </c>
      <c r="G77" s="107">
        <v>21954.39</v>
      </c>
      <c r="H77" s="107">
        <v>46574.94</v>
      </c>
      <c r="I77" s="107">
        <v>30576.13</v>
      </c>
      <c r="J77" s="108">
        <v>49643.8</v>
      </c>
    </row>
    <row r="78" spans="1:10" x14ac:dyDescent="0.25">
      <c r="A78" s="43" t="s">
        <v>80</v>
      </c>
      <c r="B78" s="42" t="s">
        <v>79</v>
      </c>
      <c r="C78" s="106">
        <v>128</v>
      </c>
      <c r="D78" s="107">
        <v>13</v>
      </c>
      <c r="E78" s="107">
        <v>229.77</v>
      </c>
      <c r="F78" s="107">
        <v>109.05</v>
      </c>
      <c r="G78" s="107">
        <v>9151.77</v>
      </c>
      <c r="H78" s="107">
        <v>9451.92</v>
      </c>
      <c r="I78" s="107">
        <v>9777.41</v>
      </c>
      <c r="J78" s="108">
        <v>22550</v>
      </c>
    </row>
    <row r="79" spans="1:10" x14ac:dyDescent="0.25">
      <c r="A79" s="45" t="s">
        <v>62</v>
      </c>
      <c r="B79" s="48" t="s">
        <v>127</v>
      </c>
      <c r="C79" s="112">
        <f t="shared" ref="C79:J79" si="10">SUM(C69:C78)</f>
        <v>111363.92</v>
      </c>
      <c r="D79" s="113">
        <f t="shared" si="10"/>
        <v>204486.25999999998</v>
      </c>
      <c r="E79" s="113">
        <f t="shared" si="10"/>
        <v>229331.35</v>
      </c>
      <c r="F79" s="113">
        <f t="shared" si="10"/>
        <v>374718.83000000007</v>
      </c>
      <c r="G79" s="113">
        <f t="shared" si="10"/>
        <v>364736.23000000004</v>
      </c>
      <c r="H79" s="113">
        <f t="shared" si="10"/>
        <v>524908.41</v>
      </c>
      <c r="I79" s="113">
        <f t="shared" si="10"/>
        <v>492029.89999999997</v>
      </c>
      <c r="J79" s="114">
        <f t="shared" si="10"/>
        <v>864768.98</v>
      </c>
    </row>
    <row r="80" spans="1:10" x14ac:dyDescent="0.25">
      <c r="A80" s="43" t="s">
        <v>83</v>
      </c>
      <c r="B80" s="42" t="s">
        <v>82</v>
      </c>
      <c r="C80" s="115"/>
      <c r="D80" s="116"/>
      <c r="E80" s="107"/>
      <c r="F80" s="107"/>
      <c r="G80" s="107"/>
      <c r="H80" s="107"/>
      <c r="I80" s="107"/>
      <c r="J80" s="108"/>
    </row>
    <row r="81" spans="1:10" x14ac:dyDescent="0.25">
      <c r="A81" s="43" t="s">
        <v>85</v>
      </c>
      <c r="B81" s="42" t="s">
        <v>84</v>
      </c>
      <c r="C81" s="109">
        <v>187127.85</v>
      </c>
      <c r="D81" s="110">
        <v>64660.02</v>
      </c>
      <c r="E81" s="110">
        <v>203816.86</v>
      </c>
      <c r="F81" s="110">
        <v>87389.98</v>
      </c>
      <c r="G81" s="110">
        <v>258488.81</v>
      </c>
      <c r="H81" s="110">
        <v>503466.2</v>
      </c>
      <c r="I81" s="110">
        <v>467143.46</v>
      </c>
      <c r="J81" s="111">
        <v>3701325.35</v>
      </c>
    </row>
    <row r="82" spans="1:10" x14ac:dyDescent="0.25">
      <c r="A82" s="43" t="s">
        <v>86</v>
      </c>
      <c r="B82" s="42" t="s">
        <v>0</v>
      </c>
      <c r="C82" s="106"/>
      <c r="D82" s="107">
        <v>0</v>
      </c>
      <c r="E82" s="107"/>
      <c r="F82" s="107">
        <v>0</v>
      </c>
      <c r="G82" s="107"/>
      <c r="H82" s="107">
        <v>0</v>
      </c>
      <c r="I82" s="107"/>
      <c r="J82" s="108">
        <v>1000</v>
      </c>
    </row>
    <row r="83" spans="1:10" x14ac:dyDescent="0.25">
      <c r="A83" s="43" t="s">
        <v>87</v>
      </c>
      <c r="B83" s="42" t="s">
        <v>1</v>
      </c>
      <c r="C83" s="106"/>
      <c r="D83" s="107"/>
      <c r="E83" s="107"/>
      <c r="F83" s="107"/>
      <c r="G83" s="107"/>
      <c r="H83" s="107"/>
      <c r="I83" s="107"/>
      <c r="J83" s="108"/>
    </row>
    <row r="84" spans="1:10" x14ac:dyDescent="0.25">
      <c r="A84" s="43" t="s">
        <v>89</v>
      </c>
      <c r="B84" s="42" t="s">
        <v>88</v>
      </c>
      <c r="C84" s="117"/>
      <c r="D84" s="118"/>
      <c r="E84" s="118"/>
      <c r="F84" s="118"/>
      <c r="G84" s="118"/>
      <c r="H84" s="118"/>
      <c r="I84" s="118"/>
      <c r="J84" s="119"/>
    </row>
    <row r="85" spans="1:10" x14ac:dyDescent="0.25">
      <c r="A85" s="45" t="s">
        <v>81</v>
      </c>
      <c r="B85" s="48" t="s">
        <v>126</v>
      </c>
      <c r="C85" s="112">
        <f t="shared" ref="C85:J85" si="11">SUM(C80:C84)</f>
        <v>187127.85</v>
      </c>
      <c r="D85" s="113">
        <f t="shared" si="11"/>
        <v>64660.02</v>
      </c>
      <c r="E85" s="113">
        <f t="shared" si="11"/>
        <v>203816.86</v>
      </c>
      <c r="F85" s="113">
        <f t="shared" si="11"/>
        <v>87389.98</v>
      </c>
      <c r="G85" s="113">
        <f t="shared" si="11"/>
        <v>258488.81</v>
      </c>
      <c r="H85" s="113">
        <f t="shared" si="11"/>
        <v>503466.2</v>
      </c>
      <c r="I85" s="113">
        <f t="shared" si="11"/>
        <v>467143.46</v>
      </c>
      <c r="J85" s="114">
        <f t="shared" si="11"/>
        <v>3702325.35</v>
      </c>
    </row>
    <row r="86" spans="1:10" x14ac:dyDescent="0.25">
      <c r="A86" s="43" t="s">
        <v>92</v>
      </c>
      <c r="B86" s="42" t="s">
        <v>91</v>
      </c>
      <c r="C86" s="120"/>
      <c r="D86" s="121"/>
      <c r="E86" s="121"/>
      <c r="F86" s="121"/>
      <c r="G86" s="121"/>
      <c r="H86" s="121"/>
      <c r="I86" s="121"/>
      <c r="J86" s="122"/>
    </row>
    <row r="87" spans="1:10" x14ac:dyDescent="0.25">
      <c r="A87" s="43" t="s">
        <v>94</v>
      </c>
      <c r="B87" s="42" t="s">
        <v>93</v>
      </c>
      <c r="C87" s="120"/>
      <c r="D87" s="121"/>
      <c r="E87" s="121"/>
      <c r="F87" s="121"/>
      <c r="G87" s="121"/>
      <c r="H87" s="121"/>
      <c r="I87" s="121"/>
      <c r="J87" s="122"/>
    </row>
    <row r="88" spans="1:10" x14ac:dyDescent="0.25">
      <c r="A88" s="43" t="s">
        <v>96</v>
      </c>
      <c r="B88" s="42" t="s">
        <v>95</v>
      </c>
      <c r="C88" s="120"/>
      <c r="D88" s="121"/>
      <c r="E88" s="121"/>
      <c r="F88" s="121"/>
      <c r="G88" s="121"/>
      <c r="H88" s="121"/>
      <c r="I88" s="121"/>
      <c r="J88" s="122"/>
    </row>
    <row r="89" spans="1:10" x14ac:dyDescent="0.25">
      <c r="A89" s="43" t="s">
        <v>98</v>
      </c>
      <c r="B89" s="42" t="s">
        <v>97</v>
      </c>
      <c r="C89" s="106"/>
      <c r="D89" s="107"/>
      <c r="E89" s="107"/>
      <c r="F89" s="107"/>
      <c r="G89" s="107"/>
      <c r="H89" s="107"/>
      <c r="I89" s="107"/>
      <c r="J89" s="108"/>
    </row>
    <row r="90" spans="1:10" x14ac:dyDescent="0.25">
      <c r="A90" s="45" t="s">
        <v>90</v>
      </c>
      <c r="B90" s="48" t="s">
        <v>125</v>
      </c>
      <c r="C90" s="112">
        <f t="shared" ref="C90:J90" si="12">SUM(C86:C89)</f>
        <v>0</v>
      </c>
      <c r="D90" s="123">
        <f t="shared" si="12"/>
        <v>0</v>
      </c>
      <c r="E90" s="123">
        <f t="shared" si="12"/>
        <v>0</v>
      </c>
      <c r="F90" s="123">
        <f t="shared" si="12"/>
        <v>0</v>
      </c>
      <c r="G90" s="123">
        <f t="shared" si="12"/>
        <v>0</v>
      </c>
      <c r="H90" s="123">
        <f t="shared" si="12"/>
        <v>0</v>
      </c>
      <c r="I90" s="123">
        <f t="shared" si="12"/>
        <v>0</v>
      </c>
      <c r="J90" s="124">
        <f t="shared" si="12"/>
        <v>0</v>
      </c>
    </row>
    <row r="91" spans="1:10" x14ac:dyDescent="0.25">
      <c r="A91" s="43" t="s">
        <v>101</v>
      </c>
      <c r="B91" s="42" t="s">
        <v>100</v>
      </c>
      <c r="C91" s="120"/>
      <c r="D91" s="121"/>
      <c r="E91" s="121"/>
      <c r="F91" s="121"/>
      <c r="G91" s="121"/>
      <c r="H91" s="121"/>
      <c r="I91" s="121"/>
      <c r="J91" s="122"/>
    </row>
    <row r="92" spans="1:10" x14ac:dyDescent="0.25">
      <c r="A92" s="43" t="s">
        <v>103</v>
      </c>
      <c r="B92" s="42" t="s">
        <v>102</v>
      </c>
      <c r="C92" s="120"/>
      <c r="D92" s="121"/>
      <c r="E92" s="121"/>
      <c r="F92" s="121"/>
      <c r="G92" s="121"/>
      <c r="H92" s="121"/>
      <c r="I92" s="121"/>
      <c r="J92" s="122"/>
    </row>
    <row r="93" spans="1:10" x14ac:dyDescent="0.25">
      <c r="A93" s="43" t="s">
        <v>105</v>
      </c>
      <c r="B93" s="42" t="s">
        <v>104</v>
      </c>
      <c r="C93" s="120"/>
      <c r="D93" s="121">
        <v>0</v>
      </c>
      <c r="E93" s="121">
        <v>3323.17</v>
      </c>
      <c r="F93" s="121">
        <v>0</v>
      </c>
      <c r="G93" s="121">
        <v>3323.17</v>
      </c>
      <c r="H93" s="121">
        <v>1372.72</v>
      </c>
      <c r="I93" s="121">
        <v>6676.43</v>
      </c>
      <c r="J93" s="122">
        <v>2780</v>
      </c>
    </row>
    <row r="94" spans="1:10" x14ac:dyDescent="0.25">
      <c r="A94" s="43" t="s">
        <v>107</v>
      </c>
      <c r="B94" s="42" t="s">
        <v>106</v>
      </c>
      <c r="C94" s="120"/>
      <c r="D94" s="121"/>
      <c r="E94" s="121"/>
      <c r="F94" s="121"/>
      <c r="G94" s="121"/>
      <c r="H94" s="121"/>
      <c r="I94" s="121"/>
      <c r="J94" s="122"/>
    </row>
    <row r="95" spans="1:10" x14ac:dyDescent="0.25">
      <c r="A95" s="43" t="s">
        <v>109</v>
      </c>
      <c r="B95" s="42" t="s">
        <v>108</v>
      </c>
      <c r="C95" s="120"/>
      <c r="D95" s="121"/>
      <c r="E95" s="121"/>
      <c r="F95" s="121"/>
      <c r="G95" s="121"/>
      <c r="H95" s="121"/>
      <c r="I95" s="121"/>
      <c r="J95" s="122"/>
    </row>
    <row r="96" spans="1:10" x14ac:dyDescent="0.25">
      <c r="A96" s="45" t="s">
        <v>99</v>
      </c>
      <c r="B96" s="48" t="s">
        <v>124</v>
      </c>
      <c r="C96" s="125">
        <f t="shared" ref="C96:J96" si="13">SUM(C91:C95)</f>
        <v>0</v>
      </c>
      <c r="D96" s="123">
        <f t="shared" si="13"/>
        <v>0</v>
      </c>
      <c r="E96" s="123">
        <f t="shared" si="13"/>
        <v>3323.17</v>
      </c>
      <c r="F96" s="123">
        <f t="shared" si="13"/>
        <v>0</v>
      </c>
      <c r="G96" s="123">
        <f t="shared" si="13"/>
        <v>3323.17</v>
      </c>
      <c r="H96" s="123">
        <f t="shared" si="13"/>
        <v>1372.72</v>
      </c>
      <c r="I96" s="123">
        <f t="shared" si="13"/>
        <v>6676.43</v>
      </c>
      <c r="J96" s="124">
        <f t="shared" si="13"/>
        <v>2780</v>
      </c>
    </row>
    <row r="97" spans="1:10" ht="30" x14ac:dyDescent="0.25">
      <c r="A97" s="45" t="s">
        <v>168</v>
      </c>
      <c r="B97" s="54" t="s">
        <v>128</v>
      </c>
      <c r="C97" s="126"/>
      <c r="D97" s="127"/>
      <c r="E97" s="127"/>
      <c r="F97" s="127"/>
      <c r="G97" s="127"/>
      <c r="H97" s="127"/>
      <c r="I97" s="127"/>
      <c r="J97" s="128"/>
    </row>
    <row r="98" spans="1:10" x14ac:dyDescent="0.25">
      <c r="A98" s="43" t="s">
        <v>112</v>
      </c>
      <c r="B98" s="42" t="s">
        <v>111</v>
      </c>
      <c r="C98" s="120">
        <v>11550.7</v>
      </c>
      <c r="D98" s="121">
        <v>38769.089999999997</v>
      </c>
      <c r="E98" s="121">
        <v>66378.09</v>
      </c>
      <c r="F98" s="121">
        <v>496379.82</v>
      </c>
      <c r="G98" s="121">
        <v>73082.67</v>
      </c>
      <c r="H98" s="121">
        <v>574079.52</v>
      </c>
      <c r="I98" s="121">
        <v>147879.94</v>
      </c>
      <c r="J98" s="122">
        <v>741224.91</v>
      </c>
    </row>
    <row r="99" spans="1:10" x14ac:dyDescent="0.25">
      <c r="A99" s="43" t="s">
        <v>114</v>
      </c>
      <c r="B99" s="42" t="s">
        <v>113</v>
      </c>
      <c r="C99" s="120">
        <v>708.27</v>
      </c>
      <c r="D99" s="121">
        <v>525.42999999999995</v>
      </c>
      <c r="E99" s="121">
        <v>1228.76</v>
      </c>
      <c r="F99" s="121">
        <v>1084.44</v>
      </c>
      <c r="G99" s="121">
        <v>3684.27</v>
      </c>
      <c r="H99" s="121">
        <v>1973.82</v>
      </c>
      <c r="I99" s="121">
        <v>4204.76</v>
      </c>
      <c r="J99" s="122">
        <v>10125.43</v>
      </c>
    </row>
    <row r="100" spans="1:10" x14ac:dyDescent="0.25">
      <c r="A100" s="45" t="s">
        <v>110</v>
      </c>
      <c r="B100" s="48" t="s">
        <v>123</v>
      </c>
      <c r="C100" s="129">
        <f t="shared" ref="C100:J100" si="14">+C98+C99</f>
        <v>12258.970000000001</v>
      </c>
      <c r="D100" s="130">
        <f t="shared" si="14"/>
        <v>39294.519999999997</v>
      </c>
      <c r="E100" s="130">
        <f t="shared" si="14"/>
        <v>67606.849999999991</v>
      </c>
      <c r="F100" s="130">
        <f t="shared" si="14"/>
        <v>497464.26</v>
      </c>
      <c r="G100" s="130">
        <f t="shared" si="14"/>
        <v>76766.94</v>
      </c>
      <c r="H100" s="130">
        <f t="shared" si="14"/>
        <v>576053.34</v>
      </c>
      <c r="I100" s="130">
        <f t="shared" si="14"/>
        <v>152084.70000000001</v>
      </c>
      <c r="J100" s="131">
        <f t="shared" si="14"/>
        <v>751350.34000000008</v>
      </c>
    </row>
    <row r="101" spans="1:10" ht="17.25" x14ac:dyDescent="0.25">
      <c r="A101" s="55" t="s">
        <v>137</v>
      </c>
      <c r="B101" s="51" t="s">
        <v>144</v>
      </c>
      <c r="C101" s="132"/>
      <c r="D101" s="133">
        <v>0</v>
      </c>
      <c r="E101" s="133"/>
      <c r="F101" s="133">
        <v>0</v>
      </c>
      <c r="G101" s="133"/>
      <c r="H101" s="133">
        <v>1.6</v>
      </c>
      <c r="I101" s="133"/>
      <c r="J101" s="134">
        <v>0</v>
      </c>
    </row>
    <row r="102" spans="1:10" x14ac:dyDescent="0.25">
      <c r="A102" s="4" t="s">
        <v>132</v>
      </c>
      <c r="B102" s="3"/>
      <c r="C102" s="135">
        <f t="shared" ref="C102:J102" si="15">+C101+C100+C97+C96+C90+C85+C79</f>
        <v>310750.74</v>
      </c>
      <c r="D102" s="136">
        <f t="shared" si="15"/>
        <v>308440.8</v>
      </c>
      <c r="E102" s="136">
        <f t="shared" si="15"/>
        <v>504078.23</v>
      </c>
      <c r="F102" s="136">
        <f t="shared" si="15"/>
        <v>959573.07000000007</v>
      </c>
      <c r="G102" s="136">
        <f t="shared" si="15"/>
        <v>703315.15</v>
      </c>
      <c r="H102" s="136">
        <f t="shared" si="15"/>
        <v>1605802.27</v>
      </c>
      <c r="I102" s="136">
        <f t="shared" si="15"/>
        <v>1117934.49</v>
      </c>
      <c r="J102" s="137">
        <f t="shared" si="15"/>
        <v>5321224.67</v>
      </c>
    </row>
    <row r="103" spans="1:10" x14ac:dyDescent="0.25">
      <c r="A103" s="4" t="s">
        <v>162</v>
      </c>
      <c r="B103" s="3"/>
      <c r="C103" s="16"/>
      <c r="D103" s="100">
        <v>0</v>
      </c>
      <c r="E103" s="17"/>
      <c r="F103" s="100">
        <v>0</v>
      </c>
      <c r="G103" s="17"/>
      <c r="H103" s="100">
        <v>34244</v>
      </c>
      <c r="I103" s="17"/>
      <c r="J103" s="102">
        <v>1886161</v>
      </c>
    </row>
    <row r="104" spans="1:10" x14ac:dyDescent="0.25">
      <c r="A104" s="31"/>
      <c r="B104" s="56"/>
      <c r="C104" s="57"/>
      <c r="D104" s="57"/>
      <c r="E104" s="57"/>
      <c r="F104" s="57"/>
      <c r="G104" s="57"/>
      <c r="H104" s="57"/>
      <c r="I104" s="57"/>
      <c r="J104" s="58"/>
    </row>
    <row r="105" spans="1:10" x14ac:dyDescent="0.25">
      <c r="A105" s="59"/>
      <c r="B105" s="60" t="s">
        <v>129</v>
      </c>
      <c r="C105" s="136">
        <f t="shared" ref="C105:J105" si="16">+C63-C102</f>
        <v>1092632.4500000002</v>
      </c>
      <c r="D105" s="136">
        <f t="shared" si="16"/>
        <v>1043123.6299999999</v>
      </c>
      <c r="E105" s="136">
        <f t="shared" si="16"/>
        <v>1321269.6500000001</v>
      </c>
      <c r="F105" s="136">
        <f t="shared" si="16"/>
        <v>1176708.2299999997</v>
      </c>
      <c r="G105" s="136">
        <f t="shared" si="16"/>
        <v>1292215</v>
      </c>
      <c r="H105" s="136">
        <f t="shared" si="16"/>
        <v>816316.81</v>
      </c>
      <c r="I105" s="136">
        <f t="shared" si="16"/>
        <v>1104539.2900000003</v>
      </c>
      <c r="J105" s="137">
        <f t="shared" si="16"/>
        <v>314839.82999999914</v>
      </c>
    </row>
    <row r="106" spans="1:10" s="37" customFormat="1" x14ac:dyDescent="0.2">
      <c r="A106" s="59"/>
      <c r="B106" s="60" t="s">
        <v>163</v>
      </c>
      <c r="C106" s="18"/>
      <c r="D106" s="140">
        <f>+D64-D103</f>
        <v>433872.83</v>
      </c>
      <c r="E106" s="19"/>
      <c r="F106" s="140">
        <f>+F64-F103</f>
        <v>433872.83</v>
      </c>
      <c r="G106" s="19"/>
      <c r="H106" s="140">
        <f>+H64-H103</f>
        <v>399628.83</v>
      </c>
      <c r="I106" s="19"/>
      <c r="J106" s="138">
        <f>+J64-J103</f>
        <v>290158.83000000007</v>
      </c>
    </row>
    <row r="107" spans="1:10" s="37" customFormat="1" x14ac:dyDescent="0.25">
      <c r="A107" s="61"/>
      <c r="B107" s="60" t="s">
        <v>134</v>
      </c>
      <c r="C107" s="136">
        <v>0</v>
      </c>
      <c r="D107" s="136">
        <f>IF(D105&lt;0,-D105,0)</f>
        <v>0</v>
      </c>
      <c r="E107" s="136">
        <v>0</v>
      </c>
      <c r="F107" s="136">
        <f>IF(F105&lt;0,-F105,0)</f>
        <v>0</v>
      </c>
      <c r="G107" s="136">
        <v>0</v>
      </c>
      <c r="H107" s="136">
        <f>IF(H105&lt;0,-H105,0)</f>
        <v>0</v>
      </c>
      <c r="I107" s="136">
        <v>0</v>
      </c>
      <c r="J107" s="139">
        <f>IF(J105&lt;0,-J105,0)</f>
        <v>0</v>
      </c>
    </row>
    <row r="108" spans="1:10" s="20" customFormat="1" ht="21" customHeight="1" x14ac:dyDescent="0.2">
      <c r="A108" s="2" t="s">
        <v>149</v>
      </c>
      <c r="B108" s="2"/>
      <c r="C108" s="2"/>
      <c r="D108" s="2"/>
      <c r="E108" s="2"/>
      <c r="F108" s="2"/>
      <c r="G108" s="2"/>
      <c r="H108" s="2"/>
      <c r="I108" s="2"/>
      <c r="J108" s="2"/>
    </row>
    <row r="109" spans="1:10" s="20" customFormat="1" ht="21" customHeight="1" x14ac:dyDescent="0.2">
      <c r="A109" s="1" t="s">
        <v>151</v>
      </c>
      <c r="B109" s="1"/>
      <c r="C109" s="1"/>
      <c r="D109" s="1"/>
      <c r="E109" s="1"/>
      <c r="F109" s="1"/>
      <c r="G109" s="1"/>
      <c r="H109" s="1"/>
      <c r="I109" s="1"/>
      <c r="J109" s="1"/>
    </row>
    <row r="110" spans="1:10" s="20" customFormat="1" ht="21" customHeight="1" x14ac:dyDescent="0.2">
      <c r="A110" s="14" t="s">
        <v>167</v>
      </c>
      <c r="B110" s="14"/>
      <c r="C110" s="14"/>
      <c r="D110" s="14"/>
      <c r="E110" s="14"/>
      <c r="F110" s="14"/>
      <c r="G110" s="14"/>
      <c r="H110" s="14"/>
      <c r="I110" s="14"/>
      <c r="J110" s="14"/>
    </row>
  </sheetData>
  <sheetProtection password="D3C7" sheet="1" objects="1" scenarios="1"/>
  <mergeCells count="31">
    <mergeCell ref="A3:J3"/>
    <mergeCell ref="A4:J4"/>
    <mergeCell ref="A7:J7"/>
    <mergeCell ref="A9:J9"/>
    <mergeCell ref="C66:J66"/>
    <mergeCell ref="B66:B68"/>
    <mergeCell ref="A61:B61"/>
    <mergeCell ref="A5:J5"/>
    <mergeCell ref="B11:B13"/>
    <mergeCell ref="C12:D12"/>
    <mergeCell ref="A62:B62"/>
    <mergeCell ref="A63:B63"/>
    <mergeCell ref="A64:B64"/>
    <mergeCell ref="A8:J8"/>
    <mergeCell ref="A11:A13"/>
    <mergeCell ref="A110:J110"/>
    <mergeCell ref="C11:J11"/>
    <mergeCell ref="A6:J6"/>
    <mergeCell ref="B1:J2"/>
    <mergeCell ref="E12:F12"/>
    <mergeCell ref="G12:H12"/>
    <mergeCell ref="I12:J12"/>
    <mergeCell ref="A102:B102"/>
    <mergeCell ref="A103:B103"/>
    <mergeCell ref="A108:J108"/>
    <mergeCell ref="A109:J109"/>
    <mergeCell ref="C67:D67"/>
    <mergeCell ref="E67:F67"/>
    <mergeCell ref="G67:H67"/>
    <mergeCell ref="I67:J67"/>
    <mergeCell ref="A66:A68"/>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325"/>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66" t="s">
        <v>164</v>
      </c>
      <c r="B5" s="266"/>
      <c r="C5" s="266"/>
      <c r="D5" s="266"/>
      <c r="E5" s="266"/>
      <c r="F5" s="266"/>
      <c r="G5" s="266"/>
      <c r="H5" s="266"/>
      <c r="I5" s="266"/>
      <c r="J5" s="266"/>
      <c r="K5" s="266"/>
      <c r="L5" s="266"/>
      <c r="M5" s="266"/>
      <c r="N5" s="266"/>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66" t="s">
        <v>166</v>
      </c>
      <c r="B9" s="266"/>
      <c r="C9" s="266"/>
      <c r="D9" s="266"/>
      <c r="E9" s="266"/>
      <c r="F9" s="266"/>
      <c r="G9" s="266"/>
      <c r="H9" s="266"/>
      <c r="I9" s="266"/>
      <c r="J9" s="266"/>
      <c r="K9" s="266"/>
      <c r="L9" s="266"/>
      <c r="M9" s="266"/>
      <c r="N9" s="266"/>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69" t="s">
        <v>130</v>
      </c>
      <c r="B11" s="274" t="s">
        <v>131</v>
      </c>
      <c r="C11" s="274" t="s">
        <v>169</v>
      </c>
      <c r="D11" s="274" t="s">
        <v>170</v>
      </c>
      <c r="E11" s="274" t="s">
        <v>171</v>
      </c>
      <c r="F11" s="274" t="s">
        <v>172</v>
      </c>
      <c r="G11" s="13" t="s">
        <v>3</v>
      </c>
      <c r="H11" s="12"/>
      <c r="I11" s="12"/>
      <c r="J11" s="12"/>
      <c r="K11" s="12"/>
      <c r="L11" s="12"/>
      <c r="M11" s="12"/>
      <c r="N11" s="11"/>
    </row>
    <row r="12" spans="1:14" ht="33" customHeight="1" x14ac:dyDescent="0.25">
      <c r="A12" s="278"/>
      <c r="B12" s="270"/>
      <c r="C12" s="270"/>
      <c r="D12" s="270"/>
      <c r="E12" s="270"/>
      <c r="F12" s="270"/>
      <c r="G12" s="276" t="s">
        <v>177</v>
      </c>
      <c r="H12" s="277"/>
      <c r="I12" s="8" t="s">
        <v>178</v>
      </c>
      <c r="J12" s="7"/>
      <c r="K12" s="6" t="s">
        <v>179</v>
      </c>
      <c r="L12" s="7"/>
      <c r="M12" s="6" t="s">
        <v>180</v>
      </c>
      <c r="N12" s="5"/>
    </row>
    <row r="13" spans="1:14" ht="37.5" customHeight="1" x14ac:dyDescent="0.25">
      <c r="A13" s="279"/>
      <c r="B13" s="275"/>
      <c r="C13" s="275"/>
      <c r="D13" s="275"/>
      <c r="E13" s="275"/>
      <c r="F13" s="275"/>
      <c r="G13" s="25" t="s">
        <v>143</v>
      </c>
      <c r="H13" s="26" t="s">
        <v>181</v>
      </c>
      <c r="I13" s="27" t="s">
        <v>143</v>
      </c>
      <c r="J13" s="28" t="s">
        <v>181</v>
      </c>
      <c r="K13" s="29" t="s">
        <v>143</v>
      </c>
      <c r="L13" s="28" t="s">
        <v>181</v>
      </c>
      <c r="M13" s="29" t="s">
        <v>143</v>
      </c>
      <c r="N13" s="30" t="s">
        <v>4</v>
      </c>
    </row>
    <row r="14" spans="1:14" s="34" customFormat="1" ht="19.5" customHeight="1" x14ac:dyDescent="0.2">
      <c r="A14" s="31"/>
      <c r="B14" s="32" t="s">
        <v>138</v>
      </c>
      <c r="C14" s="32"/>
      <c r="D14" s="32"/>
      <c r="E14" s="32"/>
      <c r="F14" s="32"/>
      <c r="G14" s="62">
        <v>1264908.3700000001</v>
      </c>
      <c r="H14" s="63">
        <v>1146125.3799999999</v>
      </c>
      <c r="I14" s="33"/>
      <c r="J14" s="33"/>
      <c r="K14" s="33"/>
      <c r="L14" s="33"/>
      <c r="M14" s="33"/>
      <c r="N14" s="33"/>
    </row>
    <row r="15" spans="1:14" s="37" customFormat="1" x14ac:dyDescent="0.2">
      <c r="A15" s="31"/>
      <c r="B15" s="35" t="s">
        <v>157</v>
      </c>
      <c r="C15" s="35"/>
      <c r="D15" s="35"/>
      <c r="E15" s="35"/>
      <c r="F15" s="35"/>
      <c r="G15" s="15"/>
      <c r="H15" s="63">
        <v>433872.83</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51889.09</v>
      </c>
      <c r="H17" s="65">
        <f>SUM(H18:H23)</f>
        <v>53379.140000000007</v>
      </c>
      <c r="I17" s="65">
        <v>144223.47</v>
      </c>
      <c r="J17" s="65">
        <f>SUM(J18:J23)</f>
        <v>102710.81</v>
      </c>
      <c r="K17" s="65">
        <v>226981.28</v>
      </c>
      <c r="L17" s="65">
        <f>SUM(L18:L23)</f>
        <v>243034.67999999996</v>
      </c>
      <c r="M17" s="65">
        <v>329674.84000000003</v>
      </c>
      <c r="N17" s="66">
        <f>SUM(N18:N23)</f>
        <v>397020.99</v>
      </c>
    </row>
    <row r="18" spans="1:14" s="37" customFormat="1" ht="25.5" x14ac:dyDescent="0.25">
      <c r="A18" s="151"/>
      <c r="B18" s="190"/>
      <c r="C18" s="204" t="s">
        <v>189</v>
      </c>
      <c r="D18" s="204" t="s">
        <v>190</v>
      </c>
      <c r="E18" s="204" t="s">
        <v>191</v>
      </c>
      <c r="F18" s="206" t="s">
        <v>192</v>
      </c>
      <c r="G18" s="207"/>
      <c r="H18" s="208">
        <v>785.14</v>
      </c>
      <c r="I18" s="209"/>
      <c r="J18" s="208">
        <v>833.31</v>
      </c>
      <c r="K18" s="209"/>
      <c r="L18" s="208">
        <v>833.31</v>
      </c>
      <c r="M18" s="209"/>
      <c r="N18" s="210">
        <v>2920.99</v>
      </c>
    </row>
    <row r="19" spans="1:14" s="37" customFormat="1" ht="38.25" x14ac:dyDescent="0.25">
      <c r="A19" s="151"/>
      <c r="B19" s="190"/>
      <c r="C19" s="211" t="s">
        <v>193</v>
      </c>
      <c r="D19" s="211" t="s">
        <v>194</v>
      </c>
      <c r="E19" s="211" t="s">
        <v>195</v>
      </c>
      <c r="F19" s="212" t="s">
        <v>192</v>
      </c>
      <c r="G19" s="213"/>
      <c r="H19" s="214">
        <v>33025.660000000003</v>
      </c>
      <c r="I19" s="215"/>
      <c r="J19" s="214">
        <v>60616.17</v>
      </c>
      <c r="K19" s="215"/>
      <c r="L19" s="214">
        <v>128407.29</v>
      </c>
      <c r="M19" s="215"/>
      <c r="N19" s="216">
        <v>204300</v>
      </c>
    </row>
    <row r="20" spans="1:14" s="37" customFormat="1" ht="25.5" x14ac:dyDescent="0.25">
      <c r="A20" s="151"/>
      <c r="B20" s="190"/>
      <c r="C20" s="211" t="s">
        <v>196</v>
      </c>
      <c r="D20" s="211" t="s">
        <v>197</v>
      </c>
      <c r="E20" s="211" t="s">
        <v>191</v>
      </c>
      <c r="F20" s="212" t="s">
        <v>192</v>
      </c>
      <c r="G20" s="213"/>
      <c r="H20" s="214">
        <v>6091.11</v>
      </c>
      <c r="I20" s="215"/>
      <c r="J20" s="214">
        <v>14739.35</v>
      </c>
      <c r="K20" s="215"/>
      <c r="L20" s="214">
        <v>25523.5</v>
      </c>
      <c r="M20" s="215"/>
      <c r="N20" s="216">
        <v>38000</v>
      </c>
    </row>
    <row r="21" spans="1:14" s="37" customFormat="1" ht="25.5" x14ac:dyDescent="0.25">
      <c r="A21" s="151"/>
      <c r="B21" s="190"/>
      <c r="C21" s="211" t="s">
        <v>198</v>
      </c>
      <c r="D21" s="211" t="s">
        <v>199</v>
      </c>
      <c r="E21" s="211" t="s">
        <v>191</v>
      </c>
      <c r="F21" s="212" t="s">
        <v>192</v>
      </c>
      <c r="G21" s="213"/>
      <c r="H21" s="214">
        <v>829.73</v>
      </c>
      <c r="I21" s="215"/>
      <c r="J21" s="214">
        <v>1215.28</v>
      </c>
      <c r="K21" s="215"/>
      <c r="L21" s="214">
        <v>1758.13</v>
      </c>
      <c r="M21" s="215"/>
      <c r="N21" s="216">
        <v>3000</v>
      </c>
    </row>
    <row r="22" spans="1:14" s="37" customFormat="1" ht="25.5" x14ac:dyDescent="0.25">
      <c r="A22" s="151"/>
      <c r="B22" s="190"/>
      <c r="C22" s="211" t="s">
        <v>200</v>
      </c>
      <c r="D22" s="211" t="s">
        <v>199</v>
      </c>
      <c r="E22" s="211" t="s">
        <v>191</v>
      </c>
      <c r="F22" s="212" t="s">
        <v>192</v>
      </c>
      <c r="G22" s="213"/>
      <c r="H22" s="214">
        <v>5285.36</v>
      </c>
      <c r="I22" s="215"/>
      <c r="J22" s="214">
        <v>15296.98</v>
      </c>
      <c r="K22" s="215"/>
      <c r="L22" s="214">
        <v>75019.23</v>
      </c>
      <c r="M22" s="215"/>
      <c r="N22" s="216">
        <v>132800</v>
      </c>
    </row>
    <row r="23" spans="1:14" s="37" customFormat="1" ht="38.25" x14ac:dyDescent="0.25">
      <c r="A23" s="151"/>
      <c r="B23" s="190"/>
      <c r="C23" s="191" t="s">
        <v>201</v>
      </c>
      <c r="D23" s="191" t="s">
        <v>194</v>
      </c>
      <c r="E23" s="191" t="s">
        <v>202</v>
      </c>
      <c r="F23" s="195" t="s">
        <v>192</v>
      </c>
      <c r="G23" s="199"/>
      <c r="H23" s="201">
        <v>7362.14</v>
      </c>
      <c r="I23" s="200"/>
      <c r="J23" s="201">
        <v>10009.719999999999</v>
      </c>
      <c r="K23" s="200"/>
      <c r="L23" s="201">
        <v>11493.22</v>
      </c>
      <c r="M23" s="200"/>
      <c r="N23" s="202">
        <v>16000</v>
      </c>
    </row>
    <row r="24" spans="1:14" x14ac:dyDescent="0.25">
      <c r="A24" s="151" t="s">
        <v>13</v>
      </c>
      <c r="B24" s="150" t="s">
        <v>12</v>
      </c>
      <c r="C24" s="193"/>
      <c r="D24" s="193"/>
      <c r="E24" s="193"/>
      <c r="F24" s="197"/>
      <c r="G24" s="71"/>
      <c r="H24" s="73">
        <v>4358.93</v>
      </c>
      <c r="I24" s="73">
        <v>107712.77</v>
      </c>
      <c r="J24" s="73">
        <v>95764.82</v>
      </c>
      <c r="K24" s="73">
        <v>118859.55</v>
      </c>
      <c r="L24" s="73">
        <v>102788.3</v>
      </c>
      <c r="M24" s="73">
        <v>174969.29</v>
      </c>
      <c r="N24" s="74">
        <v>161008.93</v>
      </c>
    </row>
    <row r="25" spans="1:14" ht="25.5" x14ac:dyDescent="0.25">
      <c r="A25" s="151"/>
      <c r="B25" s="190"/>
      <c r="C25" s="193" t="s">
        <v>203</v>
      </c>
      <c r="D25" s="193" t="s">
        <v>204</v>
      </c>
      <c r="E25" s="193" t="s">
        <v>205</v>
      </c>
      <c r="F25" s="197" t="s">
        <v>192</v>
      </c>
      <c r="G25" s="71"/>
      <c r="H25" s="80">
        <v>4358.93</v>
      </c>
      <c r="I25" s="73"/>
      <c r="J25" s="80">
        <v>95764.82</v>
      </c>
      <c r="K25" s="73"/>
      <c r="L25" s="80">
        <v>102788.3</v>
      </c>
      <c r="M25" s="73"/>
      <c r="N25" s="82">
        <v>161008.93</v>
      </c>
    </row>
    <row r="26" spans="1:14" ht="30" x14ac:dyDescent="0.25">
      <c r="A26" s="154" t="s">
        <v>5</v>
      </c>
      <c r="B26" s="155" t="s">
        <v>136</v>
      </c>
      <c r="C26" s="192"/>
      <c r="D26" s="192"/>
      <c r="E26" s="192"/>
      <c r="F26" s="196"/>
      <c r="G26" s="75">
        <f t="shared" ref="G26:N26" si="0">+G17+G24</f>
        <v>51889.09</v>
      </c>
      <c r="H26" s="76">
        <f t="shared" si="0"/>
        <v>57738.070000000007</v>
      </c>
      <c r="I26" s="76">
        <f t="shared" si="0"/>
        <v>251936.24</v>
      </c>
      <c r="J26" s="76">
        <f t="shared" si="0"/>
        <v>198475.63</v>
      </c>
      <c r="K26" s="76">
        <f t="shared" si="0"/>
        <v>345840.83</v>
      </c>
      <c r="L26" s="76">
        <f t="shared" si="0"/>
        <v>345822.98</v>
      </c>
      <c r="M26" s="76">
        <f t="shared" si="0"/>
        <v>504644.13</v>
      </c>
      <c r="N26" s="77">
        <f t="shared" si="0"/>
        <v>558029.91999999993</v>
      </c>
    </row>
    <row r="27" spans="1:14" s="47" customFormat="1" x14ac:dyDescent="0.25">
      <c r="A27" s="151" t="s">
        <v>173</v>
      </c>
      <c r="B27" s="150" t="s">
        <v>14</v>
      </c>
      <c r="C27" s="203"/>
      <c r="D27" s="203"/>
      <c r="E27" s="203"/>
      <c r="F27" s="205"/>
      <c r="G27" s="78">
        <v>3424.76</v>
      </c>
      <c r="H27" s="80">
        <f>SUM(H28:H40)</f>
        <v>79922</v>
      </c>
      <c r="I27" s="80">
        <v>53083.55</v>
      </c>
      <c r="J27" s="80">
        <f>SUM(J28:J40)</f>
        <v>178406.06</v>
      </c>
      <c r="K27" s="80">
        <v>54554.18</v>
      </c>
      <c r="L27" s="80">
        <f>SUM(L28:L40)</f>
        <v>198881.13</v>
      </c>
      <c r="M27" s="80">
        <v>57639.53</v>
      </c>
      <c r="N27" s="82">
        <f>SUM(N28:N40)</f>
        <v>220364.88</v>
      </c>
    </row>
    <row r="28" spans="1:14" s="47" customFormat="1" ht="38.25" x14ac:dyDescent="0.25">
      <c r="A28" s="151"/>
      <c r="B28" s="190"/>
      <c r="C28" s="204" t="s">
        <v>206</v>
      </c>
      <c r="D28" s="204" t="s">
        <v>207</v>
      </c>
      <c r="E28" s="204" t="s">
        <v>208</v>
      </c>
      <c r="F28" s="206" t="s">
        <v>209</v>
      </c>
      <c r="G28" s="220"/>
      <c r="H28" s="221">
        <v>0</v>
      </c>
      <c r="I28" s="221"/>
      <c r="J28" s="221">
        <v>0</v>
      </c>
      <c r="K28" s="221"/>
      <c r="L28" s="221">
        <v>0</v>
      </c>
      <c r="M28" s="221"/>
      <c r="N28" s="222">
        <v>3224.36</v>
      </c>
    </row>
    <row r="29" spans="1:14" s="47" customFormat="1" ht="38.25" x14ac:dyDescent="0.25">
      <c r="A29" s="151"/>
      <c r="B29" s="190"/>
      <c r="C29" s="211" t="s">
        <v>210</v>
      </c>
      <c r="D29" s="211" t="s">
        <v>207</v>
      </c>
      <c r="E29" s="211" t="s">
        <v>211</v>
      </c>
      <c r="F29" s="212" t="s">
        <v>209</v>
      </c>
      <c r="G29" s="223"/>
      <c r="H29" s="224">
        <v>0</v>
      </c>
      <c r="I29" s="224"/>
      <c r="J29" s="224">
        <v>86067.64</v>
      </c>
      <c r="K29" s="224"/>
      <c r="L29" s="224">
        <v>86067.64</v>
      </c>
      <c r="M29" s="224"/>
      <c r="N29" s="225">
        <v>86100</v>
      </c>
    </row>
    <row r="30" spans="1:14" s="47" customFormat="1" ht="25.5" x14ac:dyDescent="0.25">
      <c r="A30" s="151"/>
      <c r="B30" s="190"/>
      <c r="C30" s="211" t="s">
        <v>212</v>
      </c>
      <c r="D30" s="211" t="s">
        <v>213</v>
      </c>
      <c r="E30" s="211" t="s">
        <v>191</v>
      </c>
      <c r="F30" s="212" t="s">
        <v>192</v>
      </c>
      <c r="G30" s="223"/>
      <c r="H30" s="224">
        <v>0</v>
      </c>
      <c r="I30" s="224"/>
      <c r="J30" s="224">
        <v>69.3</v>
      </c>
      <c r="K30" s="224"/>
      <c r="L30" s="224">
        <v>819.08</v>
      </c>
      <c r="M30" s="224"/>
      <c r="N30" s="225">
        <v>4600</v>
      </c>
    </row>
    <row r="31" spans="1:14" s="47" customFormat="1" ht="25.5" x14ac:dyDescent="0.25">
      <c r="A31" s="151"/>
      <c r="B31" s="190"/>
      <c r="C31" s="211" t="s">
        <v>214</v>
      </c>
      <c r="D31" s="211" t="s">
        <v>213</v>
      </c>
      <c r="E31" s="211" t="s">
        <v>215</v>
      </c>
      <c r="F31" s="212" t="s">
        <v>192</v>
      </c>
      <c r="G31" s="223"/>
      <c r="H31" s="224">
        <v>0</v>
      </c>
      <c r="I31" s="224"/>
      <c r="J31" s="224">
        <v>0</v>
      </c>
      <c r="K31" s="224"/>
      <c r="L31" s="224">
        <v>0</v>
      </c>
      <c r="M31" s="224"/>
      <c r="N31" s="225">
        <v>3095</v>
      </c>
    </row>
    <row r="32" spans="1:14" s="47" customFormat="1" ht="25.5" x14ac:dyDescent="0.25">
      <c r="A32" s="151"/>
      <c r="B32" s="190"/>
      <c r="C32" s="211" t="s">
        <v>216</v>
      </c>
      <c r="D32" s="211" t="s">
        <v>213</v>
      </c>
      <c r="E32" s="211" t="s">
        <v>215</v>
      </c>
      <c r="F32" s="212" t="s">
        <v>209</v>
      </c>
      <c r="G32" s="223"/>
      <c r="H32" s="224">
        <v>0</v>
      </c>
      <c r="I32" s="224"/>
      <c r="J32" s="224">
        <v>0</v>
      </c>
      <c r="K32" s="224"/>
      <c r="L32" s="224">
        <v>0</v>
      </c>
      <c r="M32" s="224"/>
      <c r="N32" s="225">
        <v>3675</v>
      </c>
    </row>
    <row r="33" spans="1:14" s="47" customFormat="1" ht="25.5" x14ac:dyDescent="0.25">
      <c r="A33" s="151"/>
      <c r="B33" s="190"/>
      <c r="C33" s="211" t="s">
        <v>217</v>
      </c>
      <c r="D33" s="211" t="s">
        <v>213</v>
      </c>
      <c r="E33" s="211" t="s">
        <v>215</v>
      </c>
      <c r="F33" s="212" t="s">
        <v>209</v>
      </c>
      <c r="G33" s="223"/>
      <c r="H33" s="224">
        <v>0</v>
      </c>
      <c r="I33" s="224"/>
      <c r="J33" s="224">
        <v>0</v>
      </c>
      <c r="K33" s="224"/>
      <c r="L33" s="224">
        <v>15336.25</v>
      </c>
      <c r="M33" s="224"/>
      <c r="N33" s="225">
        <v>15350</v>
      </c>
    </row>
    <row r="34" spans="1:14" s="47" customFormat="1" ht="25.5" x14ac:dyDescent="0.25">
      <c r="A34" s="151"/>
      <c r="B34" s="190"/>
      <c r="C34" s="211" t="s">
        <v>218</v>
      </c>
      <c r="D34" s="211" t="s">
        <v>213</v>
      </c>
      <c r="E34" s="211" t="s">
        <v>215</v>
      </c>
      <c r="F34" s="212" t="s">
        <v>209</v>
      </c>
      <c r="G34" s="223"/>
      <c r="H34" s="224">
        <v>0</v>
      </c>
      <c r="I34" s="224"/>
      <c r="J34" s="224">
        <v>0</v>
      </c>
      <c r="K34" s="224"/>
      <c r="L34" s="224">
        <v>4389.04</v>
      </c>
      <c r="M34" s="224"/>
      <c r="N34" s="225">
        <v>4400</v>
      </c>
    </row>
    <row r="35" spans="1:14" s="47" customFormat="1" ht="25.5" x14ac:dyDescent="0.25">
      <c r="A35" s="151"/>
      <c r="B35" s="190"/>
      <c r="C35" s="211" t="s">
        <v>219</v>
      </c>
      <c r="D35" s="211" t="s">
        <v>213</v>
      </c>
      <c r="E35" s="211" t="s">
        <v>215</v>
      </c>
      <c r="F35" s="212" t="s">
        <v>209</v>
      </c>
      <c r="G35" s="223"/>
      <c r="H35" s="224">
        <v>0</v>
      </c>
      <c r="I35" s="224"/>
      <c r="J35" s="224">
        <v>12347.12</v>
      </c>
      <c r="K35" s="224"/>
      <c r="L35" s="224">
        <v>12347.12</v>
      </c>
      <c r="M35" s="224"/>
      <c r="N35" s="225">
        <v>12347.12</v>
      </c>
    </row>
    <row r="36" spans="1:14" s="47" customFormat="1" ht="38.25" x14ac:dyDescent="0.25">
      <c r="A36" s="151"/>
      <c r="B36" s="190"/>
      <c r="C36" s="211" t="s">
        <v>220</v>
      </c>
      <c r="D36" s="211" t="s">
        <v>213</v>
      </c>
      <c r="E36" s="211" t="s">
        <v>221</v>
      </c>
      <c r="F36" s="212" t="s">
        <v>209</v>
      </c>
      <c r="G36" s="223"/>
      <c r="H36" s="224">
        <v>0</v>
      </c>
      <c r="I36" s="224"/>
      <c r="J36" s="224">
        <v>0</v>
      </c>
      <c r="K36" s="224"/>
      <c r="L36" s="224">
        <v>0</v>
      </c>
      <c r="M36" s="224"/>
      <c r="N36" s="225">
        <v>1500</v>
      </c>
    </row>
    <row r="37" spans="1:14" s="47" customFormat="1" ht="51" x14ac:dyDescent="0.25">
      <c r="A37" s="151"/>
      <c r="B37" s="190"/>
      <c r="C37" s="211" t="s">
        <v>222</v>
      </c>
      <c r="D37" s="211" t="s">
        <v>213</v>
      </c>
      <c r="E37" s="211" t="s">
        <v>191</v>
      </c>
      <c r="F37" s="212" t="s">
        <v>209</v>
      </c>
      <c r="G37" s="223"/>
      <c r="H37" s="224">
        <v>79922</v>
      </c>
      <c r="I37" s="224"/>
      <c r="J37" s="224">
        <v>79922</v>
      </c>
      <c r="K37" s="224"/>
      <c r="L37" s="224">
        <v>79922</v>
      </c>
      <c r="M37" s="224"/>
      <c r="N37" s="225">
        <v>79922</v>
      </c>
    </row>
    <row r="38" spans="1:14" s="47" customFormat="1" ht="38.25" x14ac:dyDescent="0.25">
      <c r="A38" s="151"/>
      <c r="B38" s="190"/>
      <c r="C38" s="211" t="s">
        <v>223</v>
      </c>
      <c r="D38" s="211" t="s">
        <v>213</v>
      </c>
      <c r="E38" s="211" t="s">
        <v>215</v>
      </c>
      <c r="F38" s="212" t="s">
        <v>209</v>
      </c>
      <c r="G38" s="223"/>
      <c r="H38" s="224">
        <v>0</v>
      </c>
      <c r="I38" s="224"/>
      <c r="J38" s="224">
        <v>0</v>
      </c>
      <c r="K38" s="224"/>
      <c r="L38" s="224">
        <v>0</v>
      </c>
      <c r="M38" s="224"/>
      <c r="N38" s="225">
        <v>600</v>
      </c>
    </row>
    <row r="39" spans="1:14" s="47" customFormat="1" ht="63.75" x14ac:dyDescent="0.25">
      <c r="A39" s="151"/>
      <c r="B39" s="190"/>
      <c r="C39" s="211" t="s">
        <v>224</v>
      </c>
      <c r="D39" s="211" t="s">
        <v>213</v>
      </c>
      <c r="E39" s="211" t="s">
        <v>191</v>
      </c>
      <c r="F39" s="212" t="s">
        <v>209</v>
      </c>
      <c r="G39" s="223"/>
      <c r="H39" s="224">
        <v>0</v>
      </c>
      <c r="I39" s="224"/>
      <c r="J39" s="224">
        <v>0</v>
      </c>
      <c r="K39" s="224"/>
      <c r="L39" s="224">
        <v>0</v>
      </c>
      <c r="M39" s="224"/>
      <c r="N39" s="225">
        <v>3928.4</v>
      </c>
    </row>
    <row r="40" spans="1:14" s="47" customFormat="1" ht="51" x14ac:dyDescent="0.25">
      <c r="A40" s="151"/>
      <c r="B40" s="190"/>
      <c r="C40" s="191" t="s">
        <v>225</v>
      </c>
      <c r="D40" s="191" t="s">
        <v>213</v>
      </c>
      <c r="E40" s="191" t="s">
        <v>191</v>
      </c>
      <c r="F40" s="195" t="s">
        <v>209</v>
      </c>
      <c r="G40" s="219"/>
      <c r="H40" s="217">
        <v>0</v>
      </c>
      <c r="I40" s="217"/>
      <c r="J40" s="217">
        <v>0</v>
      </c>
      <c r="K40" s="217"/>
      <c r="L40" s="217">
        <v>0</v>
      </c>
      <c r="M40" s="217"/>
      <c r="N40" s="218">
        <v>1623</v>
      </c>
    </row>
    <row r="41" spans="1:14" x14ac:dyDescent="0.25">
      <c r="A41" s="154" t="s">
        <v>15</v>
      </c>
      <c r="B41" s="156" t="s">
        <v>135</v>
      </c>
      <c r="C41" s="192"/>
      <c r="D41" s="192"/>
      <c r="E41" s="192"/>
      <c r="F41" s="196"/>
      <c r="G41" s="75">
        <f t="shared" ref="G41:N41" si="1">+G27</f>
        <v>3424.76</v>
      </c>
      <c r="H41" s="76">
        <f t="shared" si="1"/>
        <v>79922</v>
      </c>
      <c r="I41" s="76">
        <f t="shared" si="1"/>
        <v>53083.55</v>
      </c>
      <c r="J41" s="76">
        <f t="shared" si="1"/>
        <v>178406.06</v>
      </c>
      <c r="K41" s="76">
        <f t="shared" si="1"/>
        <v>54554.18</v>
      </c>
      <c r="L41" s="76">
        <f t="shared" si="1"/>
        <v>198881.13</v>
      </c>
      <c r="M41" s="76">
        <f t="shared" si="1"/>
        <v>57639.53</v>
      </c>
      <c r="N41" s="77">
        <f t="shared" si="1"/>
        <v>220364.88</v>
      </c>
    </row>
    <row r="42" spans="1:14" x14ac:dyDescent="0.25">
      <c r="A42" s="151" t="s">
        <v>22</v>
      </c>
      <c r="B42" s="157" t="s">
        <v>21</v>
      </c>
      <c r="C42" s="203"/>
      <c r="D42" s="203"/>
      <c r="E42" s="203"/>
      <c r="F42" s="205"/>
      <c r="G42" s="78">
        <v>32034.87</v>
      </c>
      <c r="H42" s="80">
        <f>SUM(H43:H55)</f>
        <v>32710.34</v>
      </c>
      <c r="I42" s="80">
        <v>42339.28</v>
      </c>
      <c r="J42" s="80">
        <f>SUM(J43:J55)</f>
        <v>46207.35</v>
      </c>
      <c r="K42" s="80">
        <v>45262.64</v>
      </c>
      <c r="L42" s="80">
        <f>SUM(L43:L55)</f>
        <v>55672.94</v>
      </c>
      <c r="M42" s="80">
        <v>53251.37</v>
      </c>
      <c r="N42" s="82">
        <f>SUM(N43:N55)</f>
        <v>72513.56</v>
      </c>
    </row>
    <row r="43" spans="1:14" ht="25.5" x14ac:dyDescent="0.25">
      <c r="A43" s="151"/>
      <c r="B43" s="226"/>
      <c r="C43" s="204" t="s">
        <v>226</v>
      </c>
      <c r="D43" s="204" t="s">
        <v>227</v>
      </c>
      <c r="E43" s="204" t="s">
        <v>191</v>
      </c>
      <c r="F43" s="206" t="s">
        <v>228</v>
      </c>
      <c r="G43" s="220"/>
      <c r="H43" s="221">
        <v>1501.32</v>
      </c>
      <c r="I43" s="221"/>
      <c r="J43" s="221">
        <v>1501.32</v>
      </c>
      <c r="K43" s="221"/>
      <c r="L43" s="221">
        <v>2791.04</v>
      </c>
      <c r="M43" s="221"/>
      <c r="N43" s="222">
        <v>3500</v>
      </c>
    </row>
    <row r="44" spans="1:14" ht="25.5" x14ac:dyDescent="0.25">
      <c r="A44" s="151"/>
      <c r="B44" s="226"/>
      <c r="C44" s="211" t="s">
        <v>229</v>
      </c>
      <c r="D44" s="211" t="s">
        <v>227</v>
      </c>
      <c r="E44" s="211" t="s">
        <v>191</v>
      </c>
      <c r="F44" s="212" t="s">
        <v>192</v>
      </c>
      <c r="G44" s="223"/>
      <c r="H44" s="224">
        <v>790</v>
      </c>
      <c r="I44" s="224"/>
      <c r="J44" s="224">
        <v>2156</v>
      </c>
      <c r="K44" s="224"/>
      <c r="L44" s="224">
        <v>3189.3</v>
      </c>
      <c r="M44" s="224"/>
      <c r="N44" s="225">
        <v>3189.3</v>
      </c>
    </row>
    <row r="45" spans="1:14" ht="25.5" x14ac:dyDescent="0.25">
      <c r="A45" s="151"/>
      <c r="B45" s="226"/>
      <c r="C45" s="211" t="s">
        <v>230</v>
      </c>
      <c r="D45" s="211" t="s">
        <v>227</v>
      </c>
      <c r="E45" s="211" t="s">
        <v>191</v>
      </c>
      <c r="F45" s="212" t="s">
        <v>228</v>
      </c>
      <c r="G45" s="223"/>
      <c r="H45" s="224">
        <v>117.97</v>
      </c>
      <c r="I45" s="224"/>
      <c r="J45" s="224">
        <v>220.35</v>
      </c>
      <c r="K45" s="224"/>
      <c r="L45" s="224">
        <v>354.78</v>
      </c>
      <c r="M45" s="224"/>
      <c r="N45" s="225">
        <v>701.99</v>
      </c>
    </row>
    <row r="46" spans="1:14" ht="25.5" x14ac:dyDescent="0.25">
      <c r="A46" s="151"/>
      <c r="B46" s="226"/>
      <c r="C46" s="211" t="s">
        <v>231</v>
      </c>
      <c r="D46" s="211" t="s">
        <v>227</v>
      </c>
      <c r="E46" s="211" t="s">
        <v>191</v>
      </c>
      <c r="F46" s="212" t="s">
        <v>209</v>
      </c>
      <c r="G46" s="223"/>
      <c r="H46" s="224">
        <v>4266</v>
      </c>
      <c r="I46" s="224"/>
      <c r="J46" s="224">
        <v>7686</v>
      </c>
      <c r="K46" s="224"/>
      <c r="L46" s="224">
        <v>11046</v>
      </c>
      <c r="M46" s="224"/>
      <c r="N46" s="225">
        <v>17300</v>
      </c>
    </row>
    <row r="47" spans="1:14" ht="25.5" x14ac:dyDescent="0.25">
      <c r="A47" s="151"/>
      <c r="B47" s="226"/>
      <c r="C47" s="211" t="s">
        <v>232</v>
      </c>
      <c r="D47" s="211" t="s">
        <v>227</v>
      </c>
      <c r="E47" s="211" t="s">
        <v>233</v>
      </c>
      <c r="F47" s="212" t="s">
        <v>209</v>
      </c>
      <c r="G47" s="223"/>
      <c r="H47" s="224">
        <v>0</v>
      </c>
      <c r="I47" s="224"/>
      <c r="J47" s="224">
        <v>0</v>
      </c>
      <c r="K47" s="224"/>
      <c r="L47" s="224">
        <v>220</v>
      </c>
      <c r="M47" s="224"/>
      <c r="N47" s="225">
        <v>1300</v>
      </c>
    </row>
    <row r="48" spans="1:14" ht="25.5" x14ac:dyDescent="0.25">
      <c r="A48" s="151"/>
      <c r="B48" s="226"/>
      <c r="C48" s="211" t="s">
        <v>234</v>
      </c>
      <c r="D48" s="211" t="s">
        <v>227</v>
      </c>
      <c r="E48" s="211" t="s">
        <v>191</v>
      </c>
      <c r="F48" s="212" t="s">
        <v>192</v>
      </c>
      <c r="G48" s="223"/>
      <c r="H48" s="224">
        <v>298.45</v>
      </c>
      <c r="I48" s="224"/>
      <c r="J48" s="224">
        <v>517.45000000000005</v>
      </c>
      <c r="K48" s="224"/>
      <c r="L48" s="224">
        <v>749.45</v>
      </c>
      <c r="M48" s="224"/>
      <c r="N48" s="225">
        <v>4000</v>
      </c>
    </row>
    <row r="49" spans="1:14" ht="25.5" x14ac:dyDescent="0.25">
      <c r="A49" s="151"/>
      <c r="B49" s="226"/>
      <c r="C49" s="211" t="s">
        <v>235</v>
      </c>
      <c r="D49" s="211" t="s">
        <v>236</v>
      </c>
      <c r="E49" s="211" t="s">
        <v>191</v>
      </c>
      <c r="F49" s="212" t="s">
        <v>209</v>
      </c>
      <c r="G49" s="223"/>
      <c r="H49" s="224">
        <v>0</v>
      </c>
      <c r="I49" s="224"/>
      <c r="J49" s="224">
        <v>0</v>
      </c>
      <c r="K49" s="224"/>
      <c r="L49" s="224">
        <v>0</v>
      </c>
      <c r="M49" s="224"/>
      <c r="N49" s="225">
        <v>3500</v>
      </c>
    </row>
    <row r="50" spans="1:14" ht="25.5" x14ac:dyDescent="0.25">
      <c r="A50" s="151"/>
      <c r="B50" s="226"/>
      <c r="C50" s="211" t="s">
        <v>237</v>
      </c>
      <c r="D50" s="211" t="s">
        <v>238</v>
      </c>
      <c r="E50" s="211" t="s">
        <v>239</v>
      </c>
      <c r="F50" s="212" t="s">
        <v>228</v>
      </c>
      <c r="G50" s="223"/>
      <c r="H50" s="224">
        <v>64.349999999999994</v>
      </c>
      <c r="I50" s="224"/>
      <c r="J50" s="224">
        <v>571.13</v>
      </c>
      <c r="K50" s="224"/>
      <c r="L50" s="224">
        <v>3467.27</v>
      </c>
      <c r="M50" s="224"/>
      <c r="N50" s="225">
        <v>3467.27</v>
      </c>
    </row>
    <row r="51" spans="1:14" ht="25.5" x14ac:dyDescent="0.25">
      <c r="A51" s="151"/>
      <c r="B51" s="226"/>
      <c r="C51" s="211" t="s">
        <v>240</v>
      </c>
      <c r="D51" s="211" t="s">
        <v>241</v>
      </c>
      <c r="E51" s="211" t="s">
        <v>242</v>
      </c>
      <c r="F51" s="212" t="s">
        <v>209</v>
      </c>
      <c r="G51" s="223"/>
      <c r="H51" s="224">
        <v>0</v>
      </c>
      <c r="I51" s="224"/>
      <c r="J51" s="224">
        <v>0</v>
      </c>
      <c r="K51" s="224"/>
      <c r="L51" s="224">
        <v>250</v>
      </c>
      <c r="M51" s="224"/>
      <c r="N51" s="225">
        <v>755</v>
      </c>
    </row>
    <row r="52" spans="1:14" ht="25.5" x14ac:dyDescent="0.25">
      <c r="A52" s="151"/>
      <c r="B52" s="226"/>
      <c r="C52" s="211" t="s">
        <v>243</v>
      </c>
      <c r="D52" s="211" t="s">
        <v>241</v>
      </c>
      <c r="E52" s="211" t="s">
        <v>244</v>
      </c>
      <c r="F52" s="212" t="s">
        <v>209</v>
      </c>
      <c r="G52" s="223"/>
      <c r="H52" s="224">
        <v>0</v>
      </c>
      <c r="I52" s="224"/>
      <c r="J52" s="224">
        <v>0</v>
      </c>
      <c r="K52" s="224"/>
      <c r="L52" s="224">
        <v>0</v>
      </c>
      <c r="M52" s="224"/>
      <c r="N52" s="225">
        <v>1000</v>
      </c>
    </row>
    <row r="53" spans="1:14" ht="25.5" x14ac:dyDescent="0.25">
      <c r="A53" s="151"/>
      <c r="B53" s="226"/>
      <c r="C53" s="211" t="s">
        <v>245</v>
      </c>
      <c r="D53" s="211" t="s">
        <v>236</v>
      </c>
      <c r="E53" s="211" t="s">
        <v>246</v>
      </c>
      <c r="F53" s="212" t="s">
        <v>228</v>
      </c>
      <c r="G53" s="223"/>
      <c r="H53" s="224">
        <v>0</v>
      </c>
      <c r="I53" s="224"/>
      <c r="J53" s="224">
        <v>7882.85</v>
      </c>
      <c r="K53" s="224"/>
      <c r="L53" s="224">
        <v>7882.85</v>
      </c>
      <c r="M53" s="224"/>
      <c r="N53" s="225">
        <v>7900</v>
      </c>
    </row>
    <row r="54" spans="1:14" ht="38.25" x14ac:dyDescent="0.25">
      <c r="A54" s="151"/>
      <c r="B54" s="226"/>
      <c r="C54" s="211" t="s">
        <v>247</v>
      </c>
      <c r="D54" s="211" t="s">
        <v>236</v>
      </c>
      <c r="E54" s="211" t="s">
        <v>191</v>
      </c>
      <c r="F54" s="212" t="s">
        <v>192</v>
      </c>
      <c r="G54" s="223"/>
      <c r="H54" s="224">
        <v>25672.25</v>
      </c>
      <c r="I54" s="224"/>
      <c r="J54" s="224">
        <v>25672.25</v>
      </c>
      <c r="K54" s="224"/>
      <c r="L54" s="224">
        <v>25672.25</v>
      </c>
      <c r="M54" s="224"/>
      <c r="N54" s="225">
        <v>25700</v>
      </c>
    </row>
    <row r="55" spans="1:14" ht="25.5" x14ac:dyDescent="0.25">
      <c r="A55" s="151"/>
      <c r="B55" s="226"/>
      <c r="C55" s="191" t="s">
        <v>248</v>
      </c>
      <c r="D55" s="191" t="s">
        <v>241</v>
      </c>
      <c r="E55" s="191" t="s">
        <v>191</v>
      </c>
      <c r="F55" s="195" t="s">
        <v>228</v>
      </c>
      <c r="G55" s="219"/>
      <c r="H55" s="217">
        <v>0</v>
      </c>
      <c r="I55" s="217"/>
      <c r="J55" s="217">
        <v>0</v>
      </c>
      <c r="K55" s="217"/>
      <c r="L55" s="217">
        <v>50</v>
      </c>
      <c r="M55" s="217"/>
      <c r="N55" s="218">
        <v>200</v>
      </c>
    </row>
    <row r="56" spans="1:14" ht="30" x14ac:dyDescent="0.25">
      <c r="A56" s="151" t="s">
        <v>24</v>
      </c>
      <c r="B56" s="157" t="s">
        <v>23</v>
      </c>
      <c r="C56" s="193"/>
      <c r="D56" s="193"/>
      <c r="E56" s="193"/>
      <c r="F56" s="197"/>
      <c r="G56" s="78"/>
      <c r="H56" s="80">
        <f>SUM(H57:H58)</f>
        <v>103.59</v>
      </c>
      <c r="I56" s="80"/>
      <c r="J56" s="80">
        <f>SUM(J57:J58)</f>
        <v>446.86</v>
      </c>
      <c r="K56" s="80"/>
      <c r="L56" s="80">
        <f>SUM(L57:L58)</f>
        <v>1108.69</v>
      </c>
      <c r="M56" s="80">
        <v>594.65</v>
      </c>
      <c r="N56" s="82">
        <f>SUM(N57:N58)</f>
        <v>1119.5900000000001</v>
      </c>
    </row>
    <row r="57" spans="1:14" ht="38.25" x14ac:dyDescent="0.25">
      <c r="A57" s="151"/>
      <c r="B57" s="226"/>
      <c r="C57" s="204" t="s">
        <v>249</v>
      </c>
      <c r="D57" s="204" t="s">
        <v>250</v>
      </c>
      <c r="E57" s="204" t="s">
        <v>191</v>
      </c>
      <c r="F57" s="206" t="s">
        <v>228</v>
      </c>
      <c r="G57" s="220"/>
      <c r="H57" s="221">
        <v>0</v>
      </c>
      <c r="I57" s="221"/>
      <c r="J57" s="221">
        <v>0</v>
      </c>
      <c r="K57" s="221"/>
      <c r="L57" s="221">
        <v>516</v>
      </c>
      <c r="M57" s="221"/>
      <c r="N57" s="222">
        <v>516</v>
      </c>
    </row>
    <row r="58" spans="1:14" ht="38.25" x14ac:dyDescent="0.25">
      <c r="A58" s="151"/>
      <c r="B58" s="226"/>
      <c r="C58" s="191" t="s">
        <v>251</v>
      </c>
      <c r="D58" s="191" t="s">
        <v>250</v>
      </c>
      <c r="E58" s="191" t="s">
        <v>191</v>
      </c>
      <c r="F58" s="195" t="s">
        <v>228</v>
      </c>
      <c r="G58" s="219"/>
      <c r="H58" s="217">
        <v>103.59</v>
      </c>
      <c r="I58" s="217"/>
      <c r="J58" s="217">
        <v>446.86</v>
      </c>
      <c r="K58" s="217"/>
      <c r="L58" s="217">
        <v>592.69000000000005</v>
      </c>
      <c r="M58" s="217"/>
      <c r="N58" s="218">
        <v>603.59</v>
      </c>
    </row>
    <row r="59" spans="1:14" x14ac:dyDescent="0.25">
      <c r="A59" s="151" t="s">
        <v>26</v>
      </c>
      <c r="B59" s="150" t="s">
        <v>25</v>
      </c>
      <c r="C59" s="192"/>
      <c r="D59" s="192"/>
      <c r="E59" s="192"/>
      <c r="F59" s="196"/>
      <c r="G59" s="78"/>
      <c r="H59" s="80"/>
      <c r="I59" s="80"/>
      <c r="J59" s="80"/>
      <c r="K59" s="80"/>
      <c r="L59" s="80"/>
      <c r="M59" s="80"/>
      <c r="N59" s="82"/>
    </row>
    <row r="60" spans="1:14" x14ac:dyDescent="0.25">
      <c r="A60" s="151" t="s">
        <v>28</v>
      </c>
      <c r="B60" s="150" t="s">
        <v>27</v>
      </c>
      <c r="C60" s="152"/>
      <c r="D60" s="152"/>
      <c r="E60" s="152"/>
      <c r="F60" s="153"/>
      <c r="G60" s="83"/>
      <c r="H60" s="85"/>
      <c r="I60" s="85"/>
      <c r="J60" s="85"/>
      <c r="K60" s="85"/>
      <c r="L60" s="85"/>
      <c r="M60" s="85"/>
      <c r="N60" s="87"/>
    </row>
    <row r="61" spans="1:14" x14ac:dyDescent="0.25">
      <c r="A61" s="151" t="s">
        <v>30</v>
      </c>
      <c r="B61" s="150" t="s">
        <v>29</v>
      </c>
      <c r="C61" s="203"/>
      <c r="D61" s="203"/>
      <c r="E61" s="203"/>
      <c r="F61" s="205"/>
      <c r="G61" s="83">
        <v>1187.29</v>
      </c>
      <c r="H61" s="85">
        <f>SUM(H62:H63)</f>
        <v>654.96</v>
      </c>
      <c r="I61" s="85">
        <v>2683.3</v>
      </c>
      <c r="J61" s="85">
        <f>SUM(J62:J63)</f>
        <v>1015.3</v>
      </c>
      <c r="K61" s="85">
        <v>5700.79</v>
      </c>
      <c r="L61" s="85">
        <f>SUM(L62:L63)</f>
        <v>1966.38</v>
      </c>
      <c r="M61" s="85">
        <v>7042.06</v>
      </c>
      <c r="N61" s="87">
        <f>SUM(N62:N63)</f>
        <v>3033.92</v>
      </c>
    </row>
    <row r="62" spans="1:14" ht="25.5" x14ac:dyDescent="0.25">
      <c r="A62" s="151"/>
      <c r="B62" s="190"/>
      <c r="C62" s="204" t="s">
        <v>252</v>
      </c>
      <c r="D62" s="204" t="s">
        <v>253</v>
      </c>
      <c r="E62" s="204" t="s">
        <v>254</v>
      </c>
      <c r="F62" s="206" t="s">
        <v>192</v>
      </c>
      <c r="G62" s="228"/>
      <c r="H62" s="235">
        <v>315.57</v>
      </c>
      <c r="I62" s="230"/>
      <c r="J62" s="235">
        <v>588.04</v>
      </c>
      <c r="K62" s="230"/>
      <c r="L62" s="235">
        <v>679.98</v>
      </c>
      <c r="M62" s="230"/>
      <c r="N62" s="236">
        <v>1450</v>
      </c>
    </row>
    <row r="63" spans="1:14" ht="25.5" x14ac:dyDescent="0.25">
      <c r="A63" s="151"/>
      <c r="B63" s="190"/>
      <c r="C63" s="191" t="s">
        <v>255</v>
      </c>
      <c r="D63" s="191" t="s">
        <v>253</v>
      </c>
      <c r="E63" s="191" t="s">
        <v>254</v>
      </c>
      <c r="F63" s="195" t="s">
        <v>228</v>
      </c>
      <c r="G63" s="227"/>
      <c r="H63" s="231">
        <v>339.39</v>
      </c>
      <c r="I63" s="229"/>
      <c r="J63" s="231">
        <v>427.26</v>
      </c>
      <c r="K63" s="229"/>
      <c r="L63" s="231">
        <v>1286.4000000000001</v>
      </c>
      <c r="M63" s="229"/>
      <c r="N63" s="233">
        <v>1583.92</v>
      </c>
    </row>
    <row r="64" spans="1:14" x14ac:dyDescent="0.25">
      <c r="A64" s="154" t="s">
        <v>20</v>
      </c>
      <c r="B64" s="156" t="s">
        <v>119</v>
      </c>
      <c r="C64" s="192"/>
      <c r="D64" s="192"/>
      <c r="E64" s="192"/>
      <c r="F64" s="196"/>
      <c r="G64" s="75">
        <f t="shared" ref="G64:N64" si="2">+G61+G60+G59+G56+G42</f>
        <v>33222.159999999996</v>
      </c>
      <c r="H64" s="76">
        <f t="shared" si="2"/>
        <v>33468.89</v>
      </c>
      <c r="I64" s="76">
        <f t="shared" si="2"/>
        <v>45022.58</v>
      </c>
      <c r="J64" s="76">
        <f t="shared" si="2"/>
        <v>47669.509999999995</v>
      </c>
      <c r="K64" s="76">
        <f t="shared" si="2"/>
        <v>50963.43</v>
      </c>
      <c r="L64" s="76">
        <f t="shared" si="2"/>
        <v>58748.01</v>
      </c>
      <c r="M64" s="76">
        <f t="shared" si="2"/>
        <v>60888.08</v>
      </c>
      <c r="N64" s="77">
        <f t="shared" si="2"/>
        <v>76667.069999999992</v>
      </c>
    </row>
    <row r="65" spans="1:14" x14ac:dyDescent="0.25">
      <c r="A65" s="151" t="s">
        <v>33</v>
      </c>
      <c r="B65" s="150" t="s">
        <v>32</v>
      </c>
      <c r="C65" s="152"/>
      <c r="D65" s="152"/>
      <c r="E65" s="152"/>
      <c r="F65" s="153"/>
      <c r="G65" s="83"/>
      <c r="H65" s="85"/>
      <c r="I65" s="85"/>
      <c r="J65" s="85"/>
      <c r="K65" s="85"/>
      <c r="L65" s="85"/>
      <c r="M65" s="85"/>
      <c r="N65" s="87"/>
    </row>
    <row r="66" spans="1:14" x14ac:dyDescent="0.25">
      <c r="A66" s="151" t="s">
        <v>34</v>
      </c>
      <c r="B66" s="150" t="s">
        <v>0</v>
      </c>
      <c r="C66" s="203"/>
      <c r="D66" s="203"/>
      <c r="E66" s="203"/>
      <c r="F66" s="205"/>
      <c r="G66" s="83"/>
      <c r="H66" s="85">
        <f>SUM(H67:H76)</f>
        <v>0</v>
      </c>
      <c r="I66" s="85">
        <v>141881.56</v>
      </c>
      <c r="J66" s="85">
        <f>SUM(J67:J76)</f>
        <v>66699.7</v>
      </c>
      <c r="K66" s="85">
        <v>183776.82</v>
      </c>
      <c r="L66" s="85">
        <f>SUM(L67:L76)</f>
        <v>66699.7</v>
      </c>
      <c r="M66" s="85">
        <v>183776.82</v>
      </c>
      <c r="N66" s="87">
        <f>SUM(N67:N76)</f>
        <v>2881726.23</v>
      </c>
    </row>
    <row r="67" spans="1:14" ht="38.25" x14ac:dyDescent="0.25">
      <c r="A67" s="151"/>
      <c r="B67" s="190"/>
      <c r="C67" s="204" t="s">
        <v>256</v>
      </c>
      <c r="D67" s="204" t="s">
        <v>257</v>
      </c>
      <c r="E67" s="204" t="s">
        <v>258</v>
      </c>
      <c r="F67" s="206" t="s">
        <v>209</v>
      </c>
      <c r="G67" s="228"/>
      <c r="H67" s="235">
        <v>0</v>
      </c>
      <c r="I67" s="230"/>
      <c r="J67" s="235">
        <v>41699.699999999997</v>
      </c>
      <c r="K67" s="230"/>
      <c r="L67" s="235">
        <v>41699.699999999997</v>
      </c>
      <c r="M67" s="230"/>
      <c r="N67" s="236">
        <v>95777.35</v>
      </c>
    </row>
    <row r="68" spans="1:14" ht="38.25" x14ac:dyDescent="0.25">
      <c r="A68" s="151"/>
      <c r="B68" s="190"/>
      <c r="C68" s="211" t="s">
        <v>259</v>
      </c>
      <c r="D68" s="211" t="s">
        <v>257</v>
      </c>
      <c r="E68" s="211" t="s">
        <v>258</v>
      </c>
      <c r="F68" s="212" t="s">
        <v>209</v>
      </c>
      <c r="G68" s="237"/>
      <c r="H68" s="238">
        <v>0</v>
      </c>
      <c r="I68" s="239"/>
      <c r="J68" s="238">
        <v>0</v>
      </c>
      <c r="K68" s="239"/>
      <c r="L68" s="238">
        <v>0</v>
      </c>
      <c r="M68" s="239"/>
      <c r="N68" s="240">
        <v>287349.14</v>
      </c>
    </row>
    <row r="69" spans="1:14" ht="38.25" x14ac:dyDescent="0.25">
      <c r="A69" s="151"/>
      <c r="B69" s="190"/>
      <c r="C69" s="211" t="s">
        <v>260</v>
      </c>
      <c r="D69" s="211" t="s">
        <v>257</v>
      </c>
      <c r="E69" s="211" t="s">
        <v>258</v>
      </c>
      <c r="F69" s="212" t="s">
        <v>209</v>
      </c>
      <c r="G69" s="237"/>
      <c r="H69" s="238">
        <v>0</v>
      </c>
      <c r="I69" s="239"/>
      <c r="J69" s="238">
        <v>0</v>
      </c>
      <c r="K69" s="239"/>
      <c r="L69" s="238">
        <v>0</v>
      </c>
      <c r="M69" s="239"/>
      <c r="N69" s="240">
        <v>560328</v>
      </c>
    </row>
    <row r="70" spans="1:14" ht="38.25" x14ac:dyDescent="0.25">
      <c r="A70" s="151"/>
      <c r="B70" s="190"/>
      <c r="C70" s="211" t="s">
        <v>261</v>
      </c>
      <c r="D70" s="211" t="s">
        <v>257</v>
      </c>
      <c r="E70" s="211" t="s">
        <v>258</v>
      </c>
      <c r="F70" s="212" t="s">
        <v>209</v>
      </c>
      <c r="G70" s="237"/>
      <c r="H70" s="238">
        <v>0</v>
      </c>
      <c r="I70" s="239"/>
      <c r="J70" s="238">
        <v>0</v>
      </c>
      <c r="K70" s="239"/>
      <c r="L70" s="238">
        <v>0</v>
      </c>
      <c r="M70" s="239"/>
      <c r="N70" s="240">
        <v>344000</v>
      </c>
    </row>
    <row r="71" spans="1:14" ht="38.25" x14ac:dyDescent="0.25">
      <c r="A71" s="151"/>
      <c r="B71" s="190"/>
      <c r="C71" s="211" t="s">
        <v>262</v>
      </c>
      <c r="D71" s="211" t="s">
        <v>257</v>
      </c>
      <c r="E71" s="211" t="s">
        <v>258</v>
      </c>
      <c r="F71" s="212" t="s">
        <v>209</v>
      </c>
      <c r="G71" s="237"/>
      <c r="H71" s="238">
        <v>0</v>
      </c>
      <c r="I71" s="239"/>
      <c r="J71" s="238">
        <v>0</v>
      </c>
      <c r="K71" s="239"/>
      <c r="L71" s="238">
        <v>0</v>
      </c>
      <c r="M71" s="239"/>
      <c r="N71" s="240">
        <v>359189.6</v>
      </c>
    </row>
    <row r="72" spans="1:14" ht="76.5" x14ac:dyDescent="0.25">
      <c r="A72" s="151"/>
      <c r="B72" s="190"/>
      <c r="C72" s="211" t="s">
        <v>263</v>
      </c>
      <c r="D72" s="211" t="s">
        <v>257</v>
      </c>
      <c r="E72" s="211" t="s">
        <v>258</v>
      </c>
      <c r="F72" s="212" t="s">
        <v>209</v>
      </c>
      <c r="G72" s="237"/>
      <c r="H72" s="238">
        <v>0</v>
      </c>
      <c r="I72" s="239"/>
      <c r="J72" s="238">
        <v>25000</v>
      </c>
      <c r="K72" s="239"/>
      <c r="L72" s="238">
        <v>25000</v>
      </c>
      <c r="M72" s="239"/>
      <c r="N72" s="240">
        <v>48361.94</v>
      </c>
    </row>
    <row r="73" spans="1:14" ht="38.25" x14ac:dyDescent="0.25">
      <c r="A73" s="151"/>
      <c r="B73" s="190"/>
      <c r="C73" s="211" t="s">
        <v>264</v>
      </c>
      <c r="D73" s="211" t="s">
        <v>265</v>
      </c>
      <c r="E73" s="211" t="s">
        <v>266</v>
      </c>
      <c r="F73" s="212" t="s">
        <v>209</v>
      </c>
      <c r="G73" s="237"/>
      <c r="H73" s="238">
        <v>0</v>
      </c>
      <c r="I73" s="239"/>
      <c r="J73" s="238">
        <v>0</v>
      </c>
      <c r="K73" s="239"/>
      <c r="L73" s="238">
        <v>0</v>
      </c>
      <c r="M73" s="239"/>
      <c r="N73" s="240">
        <v>97800</v>
      </c>
    </row>
    <row r="74" spans="1:14" ht="38.25" x14ac:dyDescent="0.25">
      <c r="A74" s="151"/>
      <c r="B74" s="190"/>
      <c r="C74" s="211" t="s">
        <v>267</v>
      </c>
      <c r="D74" s="211" t="s">
        <v>265</v>
      </c>
      <c r="E74" s="211" t="s">
        <v>268</v>
      </c>
      <c r="F74" s="212" t="s">
        <v>209</v>
      </c>
      <c r="G74" s="237"/>
      <c r="H74" s="238">
        <v>0</v>
      </c>
      <c r="I74" s="239"/>
      <c r="J74" s="238">
        <v>0</v>
      </c>
      <c r="K74" s="239"/>
      <c r="L74" s="238">
        <v>0</v>
      </c>
      <c r="M74" s="239"/>
      <c r="N74" s="240">
        <v>802329.29</v>
      </c>
    </row>
    <row r="75" spans="1:14" ht="38.25" x14ac:dyDescent="0.25">
      <c r="A75" s="151"/>
      <c r="B75" s="190"/>
      <c r="C75" s="211" t="s">
        <v>269</v>
      </c>
      <c r="D75" s="211" t="s">
        <v>257</v>
      </c>
      <c r="E75" s="211" t="s">
        <v>258</v>
      </c>
      <c r="F75" s="212" t="s">
        <v>209</v>
      </c>
      <c r="G75" s="237"/>
      <c r="H75" s="238">
        <v>0</v>
      </c>
      <c r="I75" s="239"/>
      <c r="J75" s="238">
        <v>0</v>
      </c>
      <c r="K75" s="239"/>
      <c r="L75" s="238">
        <v>0</v>
      </c>
      <c r="M75" s="239"/>
      <c r="N75" s="240">
        <v>96590.91</v>
      </c>
    </row>
    <row r="76" spans="1:14" ht="51" x14ac:dyDescent="0.25">
      <c r="A76" s="151"/>
      <c r="B76" s="190"/>
      <c r="C76" s="191" t="s">
        <v>270</v>
      </c>
      <c r="D76" s="191" t="s">
        <v>265</v>
      </c>
      <c r="E76" s="191" t="s">
        <v>266</v>
      </c>
      <c r="F76" s="195" t="s">
        <v>209</v>
      </c>
      <c r="G76" s="227"/>
      <c r="H76" s="231">
        <v>0</v>
      </c>
      <c r="I76" s="229"/>
      <c r="J76" s="231">
        <v>0</v>
      </c>
      <c r="K76" s="229"/>
      <c r="L76" s="231">
        <v>0</v>
      </c>
      <c r="M76" s="229"/>
      <c r="N76" s="233">
        <v>190000</v>
      </c>
    </row>
    <row r="77" spans="1:14" x14ac:dyDescent="0.25">
      <c r="A77" s="151" t="s">
        <v>35</v>
      </c>
      <c r="B77" s="150" t="s">
        <v>1</v>
      </c>
      <c r="C77" s="192"/>
      <c r="D77" s="192"/>
      <c r="E77" s="192"/>
      <c r="F77" s="196"/>
      <c r="G77" s="83"/>
      <c r="H77" s="85"/>
      <c r="I77" s="85"/>
      <c r="J77" s="85"/>
      <c r="K77" s="85"/>
      <c r="L77" s="85"/>
      <c r="M77" s="85"/>
      <c r="N77" s="87"/>
    </row>
    <row r="78" spans="1:14" x14ac:dyDescent="0.25">
      <c r="A78" s="151" t="s">
        <v>37</v>
      </c>
      <c r="B78" s="150" t="s">
        <v>36</v>
      </c>
      <c r="C78" s="203"/>
      <c r="D78" s="203"/>
      <c r="E78" s="203"/>
      <c r="F78" s="205"/>
      <c r="G78" s="78"/>
      <c r="H78" s="80">
        <v>1550</v>
      </c>
      <c r="I78" s="80"/>
      <c r="J78" s="80">
        <v>1550</v>
      </c>
      <c r="K78" s="80"/>
      <c r="L78" s="80">
        <v>1550</v>
      </c>
      <c r="M78" s="80"/>
      <c r="N78" s="82">
        <v>1550</v>
      </c>
    </row>
    <row r="79" spans="1:14" ht="25.5" x14ac:dyDescent="0.25">
      <c r="A79" s="151"/>
      <c r="B79" s="190"/>
      <c r="C79" s="193" t="s">
        <v>271</v>
      </c>
      <c r="D79" s="193" t="s">
        <v>272</v>
      </c>
      <c r="E79" s="193" t="s">
        <v>191</v>
      </c>
      <c r="F79" s="197" t="s">
        <v>209</v>
      </c>
      <c r="G79" s="78"/>
      <c r="H79" s="80">
        <v>1550</v>
      </c>
      <c r="I79" s="80"/>
      <c r="J79" s="80">
        <v>1550</v>
      </c>
      <c r="K79" s="80"/>
      <c r="L79" s="80">
        <v>1550</v>
      </c>
      <c r="M79" s="80"/>
      <c r="N79" s="82">
        <v>1550</v>
      </c>
    </row>
    <row r="80" spans="1:14" x14ac:dyDescent="0.25">
      <c r="A80" s="151" t="s">
        <v>38</v>
      </c>
      <c r="B80" s="150" t="s">
        <v>2</v>
      </c>
      <c r="C80" s="193"/>
      <c r="D80" s="193"/>
      <c r="E80" s="193"/>
      <c r="F80" s="197"/>
      <c r="G80" s="78">
        <v>776.94</v>
      </c>
      <c r="H80" s="80">
        <f>SUM(H81:H82)</f>
        <v>0</v>
      </c>
      <c r="I80" s="80">
        <v>1642.57</v>
      </c>
      <c r="J80" s="80">
        <f>SUM(J81:J82)</f>
        <v>7896.56</v>
      </c>
      <c r="K80" s="80">
        <v>2923.52</v>
      </c>
      <c r="L80" s="80">
        <f>SUM(L81:L82)</f>
        <v>14714.75</v>
      </c>
      <c r="M80" s="80">
        <v>2923.52</v>
      </c>
      <c r="N80" s="82">
        <f>SUM(N81:N82)</f>
        <v>14714.75</v>
      </c>
    </row>
    <row r="81" spans="1:14" ht="25.5" x14ac:dyDescent="0.25">
      <c r="A81" s="151"/>
      <c r="B81" s="190"/>
      <c r="C81" s="204" t="s">
        <v>273</v>
      </c>
      <c r="D81" s="204" t="s">
        <v>274</v>
      </c>
      <c r="E81" s="204" t="s">
        <v>275</v>
      </c>
      <c r="F81" s="206" t="s">
        <v>228</v>
      </c>
      <c r="G81" s="220"/>
      <c r="H81" s="221">
        <v>0</v>
      </c>
      <c r="I81" s="221"/>
      <c r="J81" s="221">
        <v>7896.56</v>
      </c>
      <c r="K81" s="221"/>
      <c r="L81" s="221">
        <v>11697.49</v>
      </c>
      <c r="M81" s="221"/>
      <c r="N81" s="222">
        <v>11697.49</v>
      </c>
    </row>
    <row r="82" spans="1:14" ht="51" x14ac:dyDescent="0.25">
      <c r="A82" s="151"/>
      <c r="B82" s="190"/>
      <c r="C82" s="191" t="s">
        <v>276</v>
      </c>
      <c r="D82" s="191" t="s">
        <v>277</v>
      </c>
      <c r="E82" s="191" t="s">
        <v>278</v>
      </c>
      <c r="F82" s="195" t="s">
        <v>209</v>
      </c>
      <c r="G82" s="219"/>
      <c r="H82" s="217">
        <v>0</v>
      </c>
      <c r="I82" s="217"/>
      <c r="J82" s="217">
        <v>0</v>
      </c>
      <c r="K82" s="217"/>
      <c r="L82" s="217">
        <v>3017.26</v>
      </c>
      <c r="M82" s="217"/>
      <c r="N82" s="218">
        <v>3017.26</v>
      </c>
    </row>
    <row r="83" spans="1:14" x14ac:dyDescent="0.25">
      <c r="A83" s="154" t="s">
        <v>31</v>
      </c>
      <c r="B83" s="156" t="s">
        <v>118</v>
      </c>
      <c r="C83" s="192"/>
      <c r="D83" s="192"/>
      <c r="E83" s="192"/>
      <c r="F83" s="196"/>
      <c r="G83" s="75">
        <f t="shared" ref="G83:N83" si="3">+G80+G78+G77+G66+G65</f>
        <v>776.94</v>
      </c>
      <c r="H83" s="76">
        <f t="shared" si="3"/>
        <v>1550</v>
      </c>
      <c r="I83" s="76">
        <f t="shared" si="3"/>
        <v>143524.13</v>
      </c>
      <c r="J83" s="76">
        <f t="shared" si="3"/>
        <v>76146.259999999995</v>
      </c>
      <c r="K83" s="76">
        <f t="shared" si="3"/>
        <v>186700.34</v>
      </c>
      <c r="L83" s="76">
        <f t="shared" si="3"/>
        <v>82964.45</v>
      </c>
      <c r="M83" s="76">
        <f t="shared" si="3"/>
        <v>186700.34</v>
      </c>
      <c r="N83" s="77">
        <f t="shared" si="3"/>
        <v>2897990.98</v>
      </c>
    </row>
    <row r="84" spans="1:14" x14ac:dyDescent="0.25">
      <c r="A84" s="151" t="s">
        <v>41</v>
      </c>
      <c r="B84" s="150" t="s">
        <v>40</v>
      </c>
      <c r="C84" s="152"/>
      <c r="D84" s="152"/>
      <c r="E84" s="152"/>
      <c r="F84" s="153"/>
      <c r="G84" s="83"/>
      <c r="H84" s="85"/>
      <c r="I84" s="85"/>
      <c r="J84" s="85"/>
      <c r="K84" s="85"/>
      <c r="L84" s="85"/>
      <c r="M84" s="85"/>
      <c r="N84" s="87"/>
    </row>
    <row r="85" spans="1:14" x14ac:dyDescent="0.25">
      <c r="A85" s="151" t="s">
        <v>43</v>
      </c>
      <c r="B85" s="150" t="s">
        <v>42</v>
      </c>
      <c r="C85" s="152"/>
      <c r="D85" s="152"/>
      <c r="E85" s="152"/>
      <c r="F85" s="153"/>
      <c r="G85" s="83"/>
      <c r="H85" s="85"/>
      <c r="I85" s="85"/>
      <c r="J85" s="85"/>
      <c r="K85" s="85"/>
      <c r="L85" s="85"/>
      <c r="M85" s="85"/>
      <c r="N85" s="87"/>
    </row>
    <row r="86" spans="1:14" x14ac:dyDescent="0.25">
      <c r="A86" s="151" t="s">
        <v>45</v>
      </c>
      <c r="B86" s="150" t="s">
        <v>44</v>
      </c>
      <c r="C86" s="152"/>
      <c r="D86" s="152"/>
      <c r="E86" s="152"/>
      <c r="F86" s="153"/>
      <c r="G86" s="83"/>
      <c r="H86" s="85"/>
      <c r="I86" s="85"/>
      <c r="J86" s="85"/>
      <c r="K86" s="85"/>
      <c r="L86" s="85"/>
      <c r="M86" s="85"/>
      <c r="N86" s="87"/>
    </row>
    <row r="87" spans="1:14" x14ac:dyDescent="0.25">
      <c r="A87" s="151" t="s">
        <v>47</v>
      </c>
      <c r="B87" s="150" t="s">
        <v>46</v>
      </c>
      <c r="C87" s="152"/>
      <c r="D87" s="152"/>
      <c r="E87" s="152"/>
      <c r="F87" s="153"/>
      <c r="G87" s="83"/>
      <c r="H87" s="85"/>
      <c r="I87" s="85"/>
      <c r="J87" s="85"/>
      <c r="K87" s="85"/>
      <c r="L87" s="85"/>
      <c r="M87" s="85"/>
      <c r="N87" s="87"/>
    </row>
    <row r="88" spans="1:14" x14ac:dyDescent="0.25">
      <c r="A88" s="154" t="s">
        <v>39</v>
      </c>
      <c r="B88" s="155" t="s">
        <v>117</v>
      </c>
      <c r="C88" s="152"/>
      <c r="D88" s="152"/>
      <c r="E88" s="152"/>
      <c r="F88" s="153"/>
      <c r="G88" s="75">
        <f t="shared" ref="G88:N88" si="4">+G87+G86+G85+G84</f>
        <v>0</v>
      </c>
      <c r="H88" s="76">
        <f t="shared" si="4"/>
        <v>0</v>
      </c>
      <c r="I88" s="76">
        <f t="shared" si="4"/>
        <v>0</v>
      </c>
      <c r="J88" s="76">
        <f t="shared" si="4"/>
        <v>0</v>
      </c>
      <c r="K88" s="76">
        <f t="shared" si="4"/>
        <v>0</v>
      </c>
      <c r="L88" s="76">
        <f t="shared" si="4"/>
        <v>0</v>
      </c>
      <c r="M88" s="76">
        <f t="shared" si="4"/>
        <v>0</v>
      </c>
      <c r="N88" s="77">
        <f t="shared" si="4"/>
        <v>0</v>
      </c>
    </row>
    <row r="89" spans="1:14" x14ac:dyDescent="0.25">
      <c r="A89" s="151" t="s">
        <v>50</v>
      </c>
      <c r="B89" s="150" t="s">
        <v>49</v>
      </c>
      <c r="C89" s="152"/>
      <c r="D89" s="152"/>
      <c r="E89" s="152"/>
      <c r="F89" s="153"/>
      <c r="G89" s="83"/>
      <c r="H89" s="85"/>
      <c r="I89" s="85"/>
      <c r="J89" s="85"/>
      <c r="K89" s="85"/>
      <c r="L89" s="85"/>
      <c r="M89" s="85"/>
      <c r="N89" s="87"/>
    </row>
    <row r="90" spans="1:14" x14ac:dyDescent="0.25">
      <c r="A90" s="151" t="s">
        <v>52</v>
      </c>
      <c r="B90" s="150" t="s">
        <v>51</v>
      </c>
      <c r="C90" s="152"/>
      <c r="D90" s="152"/>
      <c r="E90" s="152"/>
      <c r="F90" s="153"/>
      <c r="G90" s="83"/>
      <c r="H90" s="85"/>
      <c r="I90" s="85"/>
      <c r="J90" s="85"/>
      <c r="K90" s="85"/>
      <c r="L90" s="85"/>
      <c r="M90" s="85"/>
      <c r="N90" s="87"/>
    </row>
    <row r="91" spans="1:14" x14ac:dyDescent="0.25">
      <c r="A91" s="151" t="s">
        <v>54</v>
      </c>
      <c r="B91" s="150" t="s">
        <v>53</v>
      </c>
      <c r="C91" s="152"/>
      <c r="D91" s="152"/>
      <c r="E91" s="152"/>
      <c r="F91" s="153"/>
      <c r="G91" s="83"/>
      <c r="H91" s="85"/>
      <c r="I91" s="85"/>
      <c r="J91" s="85"/>
      <c r="K91" s="85"/>
      <c r="L91" s="85"/>
      <c r="M91" s="85"/>
      <c r="N91" s="87"/>
    </row>
    <row r="92" spans="1:14" x14ac:dyDescent="0.25">
      <c r="A92" s="151" t="s">
        <v>56</v>
      </c>
      <c r="B92" s="150" t="s">
        <v>55</v>
      </c>
      <c r="C92" s="152"/>
      <c r="D92" s="152"/>
      <c r="E92" s="152"/>
      <c r="F92" s="153"/>
      <c r="G92" s="83"/>
      <c r="H92" s="85"/>
      <c r="I92" s="85"/>
      <c r="J92" s="85"/>
      <c r="K92" s="85"/>
      <c r="L92" s="85"/>
      <c r="M92" s="85"/>
      <c r="N92" s="87"/>
    </row>
    <row r="93" spans="1:14" x14ac:dyDescent="0.25">
      <c r="A93" s="154" t="s">
        <v>48</v>
      </c>
      <c r="B93" s="156" t="s">
        <v>116</v>
      </c>
      <c r="C93" s="152"/>
      <c r="D93" s="152"/>
      <c r="E93" s="152"/>
      <c r="F93" s="153"/>
      <c r="G93" s="75">
        <f t="shared" ref="G93:N93" si="5">+G92+G91+G90+G89</f>
        <v>0</v>
      </c>
      <c r="H93" s="76">
        <f t="shared" si="5"/>
        <v>0</v>
      </c>
      <c r="I93" s="76">
        <f t="shared" si="5"/>
        <v>0</v>
      </c>
      <c r="J93" s="76">
        <f t="shared" si="5"/>
        <v>0</v>
      </c>
      <c r="K93" s="76">
        <f t="shared" si="5"/>
        <v>0</v>
      </c>
      <c r="L93" s="76">
        <f t="shared" si="5"/>
        <v>0</v>
      </c>
      <c r="M93" s="76">
        <f t="shared" si="5"/>
        <v>0</v>
      </c>
      <c r="N93" s="77">
        <f t="shared" si="5"/>
        <v>0</v>
      </c>
    </row>
    <row r="94" spans="1:14" x14ac:dyDescent="0.25">
      <c r="A94" s="151" t="s">
        <v>59</v>
      </c>
      <c r="B94" s="150" t="s">
        <v>58</v>
      </c>
      <c r="C94" s="203"/>
      <c r="D94" s="203"/>
      <c r="E94" s="203"/>
      <c r="F94" s="205"/>
      <c r="G94" s="83">
        <v>48319.28</v>
      </c>
      <c r="H94" s="85">
        <f>SUM(H95:H102)</f>
        <v>31994.659999999996</v>
      </c>
      <c r="I94" s="85">
        <v>63524.54</v>
      </c>
      <c r="J94" s="85">
        <f>SUM(J95:J102)</f>
        <v>488390.81000000006</v>
      </c>
      <c r="K94" s="85">
        <v>88643.67</v>
      </c>
      <c r="L94" s="85">
        <f>SUM(L95:L102)</f>
        <v>580749.56000000006</v>
      </c>
      <c r="M94" s="85">
        <v>143387.82999999999</v>
      </c>
      <c r="N94" s="87">
        <f>SUM(N95:N102)</f>
        <v>727634.41999999993</v>
      </c>
    </row>
    <row r="95" spans="1:14" ht="38.25" x14ac:dyDescent="0.25">
      <c r="A95" s="151"/>
      <c r="B95" s="190"/>
      <c r="C95" s="204" t="s">
        <v>279</v>
      </c>
      <c r="D95" s="204" t="s">
        <v>280</v>
      </c>
      <c r="E95" s="204" t="s">
        <v>281</v>
      </c>
      <c r="F95" s="206" t="s">
        <v>282</v>
      </c>
      <c r="G95" s="228"/>
      <c r="H95" s="235">
        <v>2001.08</v>
      </c>
      <c r="I95" s="230"/>
      <c r="J95" s="235">
        <v>4252.0600000000004</v>
      </c>
      <c r="K95" s="230"/>
      <c r="L95" s="235">
        <v>6938.26</v>
      </c>
      <c r="M95" s="230"/>
      <c r="N95" s="236">
        <v>21161.59</v>
      </c>
    </row>
    <row r="96" spans="1:14" ht="25.5" x14ac:dyDescent="0.25">
      <c r="A96" s="151"/>
      <c r="B96" s="190"/>
      <c r="C96" s="211" t="s">
        <v>283</v>
      </c>
      <c r="D96" s="211" t="s">
        <v>284</v>
      </c>
      <c r="E96" s="211" t="s">
        <v>285</v>
      </c>
      <c r="F96" s="212" t="s">
        <v>228</v>
      </c>
      <c r="G96" s="237"/>
      <c r="H96" s="238">
        <v>936</v>
      </c>
      <c r="I96" s="239"/>
      <c r="J96" s="238">
        <v>3349.87</v>
      </c>
      <c r="K96" s="239"/>
      <c r="L96" s="238">
        <v>5984.8</v>
      </c>
      <c r="M96" s="239"/>
      <c r="N96" s="240">
        <v>20000</v>
      </c>
    </row>
    <row r="97" spans="1:14" ht="25.5" x14ac:dyDescent="0.25">
      <c r="A97" s="151"/>
      <c r="B97" s="190"/>
      <c r="C97" s="211" t="s">
        <v>286</v>
      </c>
      <c r="D97" s="211" t="s">
        <v>287</v>
      </c>
      <c r="E97" s="211" t="s">
        <v>288</v>
      </c>
      <c r="F97" s="212" t="s">
        <v>192</v>
      </c>
      <c r="G97" s="237"/>
      <c r="H97" s="238">
        <v>24771.63</v>
      </c>
      <c r="I97" s="239"/>
      <c r="J97" s="238">
        <v>37812.370000000003</v>
      </c>
      <c r="K97" s="239"/>
      <c r="L97" s="238">
        <v>116429</v>
      </c>
      <c r="M97" s="239"/>
      <c r="N97" s="240">
        <v>200000</v>
      </c>
    </row>
    <row r="98" spans="1:14" ht="38.25" x14ac:dyDescent="0.25">
      <c r="A98" s="151"/>
      <c r="B98" s="190"/>
      <c r="C98" s="211" t="s">
        <v>289</v>
      </c>
      <c r="D98" s="211" t="s">
        <v>290</v>
      </c>
      <c r="E98" s="211" t="s">
        <v>291</v>
      </c>
      <c r="F98" s="212" t="s">
        <v>282</v>
      </c>
      <c r="G98" s="237"/>
      <c r="H98" s="238">
        <v>4243.17</v>
      </c>
      <c r="I98" s="239"/>
      <c r="J98" s="238">
        <v>8797.7199999999993</v>
      </c>
      <c r="K98" s="239"/>
      <c r="L98" s="238">
        <v>14501.7</v>
      </c>
      <c r="M98" s="239"/>
      <c r="N98" s="240">
        <v>40000</v>
      </c>
    </row>
    <row r="99" spans="1:14" ht="25.5" x14ac:dyDescent="0.25">
      <c r="A99" s="151"/>
      <c r="B99" s="190"/>
      <c r="C99" s="211" t="s">
        <v>292</v>
      </c>
      <c r="D99" s="211" t="s">
        <v>293</v>
      </c>
      <c r="E99" s="211" t="s">
        <v>294</v>
      </c>
      <c r="F99" s="212" t="s">
        <v>228</v>
      </c>
      <c r="G99" s="237"/>
      <c r="H99" s="238">
        <v>42.78</v>
      </c>
      <c r="I99" s="239"/>
      <c r="J99" s="238">
        <v>85.56</v>
      </c>
      <c r="K99" s="239"/>
      <c r="L99" s="238">
        <v>128.34</v>
      </c>
      <c r="M99" s="239"/>
      <c r="N99" s="240">
        <v>2000</v>
      </c>
    </row>
    <row r="100" spans="1:14" ht="25.5" x14ac:dyDescent="0.25">
      <c r="A100" s="151"/>
      <c r="B100" s="190"/>
      <c r="C100" s="211" t="s">
        <v>295</v>
      </c>
      <c r="D100" s="211" t="s">
        <v>296</v>
      </c>
      <c r="E100" s="211" t="s">
        <v>297</v>
      </c>
      <c r="F100" s="212" t="s">
        <v>228</v>
      </c>
      <c r="G100" s="237"/>
      <c r="H100" s="238">
        <v>0</v>
      </c>
      <c r="I100" s="239"/>
      <c r="J100" s="238">
        <v>0</v>
      </c>
      <c r="K100" s="239"/>
      <c r="L100" s="238">
        <v>0</v>
      </c>
      <c r="M100" s="239"/>
      <c r="N100" s="240">
        <v>5000</v>
      </c>
    </row>
    <row r="101" spans="1:14" ht="38.25" x14ac:dyDescent="0.25">
      <c r="A101" s="151"/>
      <c r="B101" s="190"/>
      <c r="C101" s="211" t="s">
        <v>298</v>
      </c>
      <c r="D101" s="211" t="s">
        <v>299</v>
      </c>
      <c r="E101" s="211" t="s">
        <v>300</v>
      </c>
      <c r="F101" s="212" t="s">
        <v>228</v>
      </c>
      <c r="G101" s="237"/>
      <c r="H101" s="238">
        <v>0</v>
      </c>
      <c r="I101" s="239"/>
      <c r="J101" s="238">
        <v>433872.83</v>
      </c>
      <c r="K101" s="239"/>
      <c r="L101" s="238">
        <v>433872.83</v>
      </c>
      <c r="M101" s="239"/>
      <c r="N101" s="240">
        <v>433872.83</v>
      </c>
    </row>
    <row r="102" spans="1:14" ht="25.5" x14ac:dyDescent="0.25">
      <c r="A102" s="151"/>
      <c r="B102" s="190"/>
      <c r="C102" s="191" t="s">
        <v>301</v>
      </c>
      <c r="D102" s="191" t="s">
        <v>302</v>
      </c>
      <c r="E102" s="191" t="s">
        <v>303</v>
      </c>
      <c r="F102" s="195" t="s">
        <v>228</v>
      </c>
      <c r="G102" s="227"/>
      <c r="H102" s="231">
        <v>0</v>
      </c>
      <c r="I102" s="229"/>
      <c r="J102" s="231">
        <v>220.4</v>
      </c>
      <c r="K102" s="229"/>
      <c r="L102" s="231">
        <v>2894.63</v>
      </c>
      <c r="M102" s="229"/>
      <c r="N102" s="233">
        <v>5600</v>
      </c>
    </row>
    <row r="103" spans="1:14" x14ac:dyDescent="0.25">
      <c r="A103" s="151" t="s">
        <v>61</v>
      </c>
      <c r="B103" s="150" t="s">
        <v>60</v>
      </c>
      <c r="C103" s="193"/>
      <c r="D103" s="193"/>
      <c r="E103" s="193"/>
      <c r="F103" s="197"/>
      <c r="G103" s="83">
        <v>842.59</v>
      </c>
      <c r="H103" s="85">
        <f>SUM(H104:H106)</f>
        <v>765.43</v>
      </c>
      <c r="I103" s="85">
        <v>3348.47</v>
      </c>
      <c r="J103" s="85">
        <f>SUM(J104:J106)</f>
        <v>1067.6500000000001</v>
      </c>
      <c r="K103" s="85">
        <v>3919.33</v>
      </c>
      <c r="L103" s="85">
        <f>SUM(L104:L106)</f>
        <v>1973.82</v>
      </c>
      <c r="M103" s="85">
        <v>4305.5</v>
      </c>
      <c r="N103" s="87">
        <f>SUM(N104:N106)</f>
        <v>9251.85</v>
      </c>
    </row>
    <row r="104" spans="1:14" ht="25.5" x14ac:dyDescent="0.25">
      <c r="A104" s="151"/>
      <c r="B104" s="190"/>
      <c r="C104" s="204" t="s">
        <v>304</v>
      </c>
      <c r="D104" s="204" t="s">
        <v>305</v>
      </c>
      <c r="E104" s="204" t="s">
        <v>306</v>
      </c>
      <c r="F104" s="206" t="s">
        <v>228</v>
      </c>
      <c r="G104" s="228"/>
      <c r="H104" s="235">
        <v>0</v>
      </c>
      <c r="I104" s="230"/>
      <c r="J104" s="235">
        <v>0</v>
      </c>
      <c r="K104" s="230"/>
      <c r="L104" s="235">
        <v>0</v>
      </c>
      <c r="M104" s="230"/>
      <c r="N104" s="236">
        <v>3000</v>
      </c>
    </row>
    <row r="105" spans="1:14" ht="25.5" x14ac:dyDescent="0.25">
      <c r="A105" s="151"/>
      <c r="B105" s="190"/>
      <c r="C105" s="211" t="s">
        <v>307</v>
      </c>
      <c r="D105" s="211" t="s">
        <v>308</v>
      </c>
      <c r="E105" s="211" t="s">
        <v>309</v>
      </c>
      <c r="F105" s="212" t="s">
        <v>192</v>
      </c>
      <c r="G105" s="237"/>
      <c r="H105" s="238">
        <v>765.43</v>
      </c>
      <c r="I105" s="239"/>
      <c r="J105" s="238">
        <v>1067.6500000000001</v>
      </c>
      <c r="K105" s="239"/>
      <c r="L105" s="238">
        <v>1973.82</v>
      </c>
      <c r="M105" s="239"/>
      <c r="N105" s="240">
        <v>5251.85</v>
      </c>
    </row>
    <row r="106" spans="1:14" ht="25.5" x14ac:dyDescent="0.25">
      <c r="A106" s="151"/>
      <c r="B106" s="190"/>
      <c r="C106" s="191" t="s">
        <v>310</v>
      </c>
      <c r="D106" s="191" t="s">
        <v>305</v>
      </c>
      <c r="E106" s="191" t="s">
        <v>306</v>
      </c>
      <c r="F106" s="195" t="s">
        <v>228</v>
      </c>
      <c r="G106" s="227"/>
      <c r="H106" s="231">
        <v>0</v>
      </c>
      <c r="I106" s="229"/>
      <c r="J106" s="231">
        <v>0</v>
      </c>
      <c r="K106" s="229"/>
      <c r="L106" s="231">
        <v>0</v>
      </c>
      <c r="M106" s="229"/>
      <c r="N106" s="233">
        <v>1000</v>
      </c>
    </row>
    <row r="107" spans="1:14" x14ac:dyDescent="0.25">
      <c r="A107" s="154" t="s">
        <v>57</v>
      </c>
      <c r="B107" s="155" t="s">
        <v>115</v>
      </c>
      <c r="C107" s="241"/>
      <c r="D107" s="241"/>
      <c r="E107" s="241"/>
      <c r="F107" s="242"/>
      <c r="G107" s="158">
        <f t="shared" ref="G107:N107" si="6">+G103+G94</f>
        <v>49161.869999999995</v>
      </c>
      <c r="H107" s="159">
        <f t="shared" si="6"/>
        <v>32760.089999999997</v>
      </c>
      <c r="I107" s="159">
        <f t="shared" si="6"/>
        <v>66873.009999999995</v>
      </c>
      <c r="J107" s="159">
        <f t="shared" si="6"/>
        <v>489458.46000000008</v>
      </c>
      <c r="K107" s="159">
        <f t="shared" si="6"/>
        <v>92563</v>
      </c>
      <c r="L107" s="159">
        <f t="shared" si="6"/>
        <v>582723.38</v>
      </c>
      <c r="M107" s="159">
        <f t="shared" si="6"/>
        <v>147693.32999999999</v>
      </c>
      <c r="N107" s="160">
        <f t="shared" si="6"/>
        <v>736886.2699999999</v>
      </c>
    </row>
    <row r="108" spans="1:14" ht="17.25" x14ac:dyDescent="0.25">
      <c r="A108" s="161" t="s">
        <v>121</v>
      </c>
      <c r="B108" s="51" t="s">
        <v>144</v>
      </c>
      <c r="C108" s="51"/>
      <c r="D108" s="51"/>
      <c r="E108" s="51"/>
      <c r="F108" s="51"/>
      <c r="G108" s="93"/>
      <c r="H108" s="94">
        <v>0</v>
      </c>
      <c r="I108" s="94"/>
      <c r="J108" s="94">
        <v>0</v>
      </c>
      <c r="K108" s="95"/>
      <c r="L108" s="95">
        <v>6853.75</v>
      </c>
      <c r="M108" s="95"/>
      <c r="N108" s="96">
        <v>0</v>
      </c>
    </row>
    <row r="109" spans="1:14" s="37" customFormat="1" x14ac:dyDescent="0.25">
      <c r="A109" s="272" t="s">
        <v>155</v>
      </c>
      <c r="B109" s="273"/>
      <c r="C109" s="141"/>
      <c r="D109" s="141"/>
      <c r="E109" s="141"/>
      <c r="F109" s="141"/>
      <c r="G109" s="97">
        <f t="shared" ref="G109:N109" si="7">+G108+G107+G93+G88+G83+G64+G41+G26</f>
        <v>138474.82</v>
      </c>
      <c r="H109" s="98">
        <f t="shared" si="7"/>
        <v>205439.05</v>
      </c>
      <c r="I109" s="98">
        <f t="shared" si="7"/>
        <v>560439.51</v>
      </c>
      <c r="J109" s="98">
        <f t="shared" si="7"/>
        <v>990155.92</v>
      </c>
      <c r="K109" s="98">
        <f t="shared" si="7"/>
        <v>730621.78</v>
      </c>
      <c r="L109" s="98">
        <f t="shared" si="7"/>
        <v>1275993.7</v>
      </c>
      <c r="M109" s="98">
        <f t="shared" si="7"/>
        <v>957565.41</v>
      </c>
      <c r="N109" s="99">
        <f t="shared" si="7"/>
        <v>4489939.1199999992</v>
      </c>
    </row>
    <row r="110" spans="1:14" x14ac:dyDescent="0.25">
      <c r="A110" s="4" t="s">
        <v>160</v>
      </c>
      <c r="B110" s="3"/>
      <c r="C110" s="142"/>
      <c r="D110" s="142"/>
      <c r="E110" s="142"/>
      <c r="F110" s="142"/>
      <c r="G110" s="16"/>
      <c r="H110" s="100">
        <v>0</v>
      </c>
      <c r="I110" s="17"/>
      <c r="J110" s="100">
        <v>0</v>
      </c>
      <c r="K110" s="17"/>
      <c r="L110" s="100">
        <v>0</v>
      </c>
      <c r="M110" s="17"/>
      <c r="N110" s="102">
        <v>1742447</v>
      </c>
    </row>
    <row r="111" spans="1:14" x14ac:dyDescent="0.25">
      <c r="A111" s="272" t="s">
        <v>133</v>
      </c>
      <c r="B111" s="273"/>
      <c r="C111" s="141"/>
      <c r="D111" s="141"/>
      <c r="E111" s="141"/>
      <c r="F111" s="141"/>
      <c r="G111" s="97">
        <f>+G109+G14</f>
        <v>1403383.1900000002</v>
      </c>
      <c r="H111" s="98">
        <f>+H109+H14</f>
        <v>1351564.43</v>
      </c>
      <c r="I111" s="98">
        <f>+I109+G14</f>
        <v>1825347.8800000001</v>
      </c>
      <c r="J111" s="98">
        <f>+J109+H14</f>
        <v>2136281.2999999998</v>
      </c>
      <c r="K111" s="98">
        <f>+K109+G14</f>
        <v>1995530.1500000001</v>
      </c>
      <c r="L111" s="98">
        <f>+L109+H14</f>
        <v>2422119.08</v>
      </c>
      <c r="M111" s="98">
        <f>+M109+G14</f>
        <v>2222473.7800000003</v>
      </c>
      <c r="N111" s="99">
        <f>+N109+H14</f>
        <v>5636064.4999999991</v>
      </c>
    </row>
    <row r="112" spans="1:14" x14ac:dyDescent="0.25">
      <c r="A112" s="4" t="s">
        <v>161</v>
      </c>
      <c r="B112" s="3"/>
      <c r="C112" s="142"/>
      <c r="D112" s="142"/>
      <c r="E112" s="142"/>
      <c r="F112" s="142"/>
      <c r="G112" s="16"/>
      <c r="H112" s="101">
        <f>+H110+$H15</f>
        <v>433872.83</v>
      </c>
      <c r="I112" s="17"/>
      <c r="J112" s="101">
        <f>+J110+$H15</f>
        <v>433872.83</v>
      </c>
      <c r="K112" s="17"/>
      <c r="L112" s="101">
        <f>+L110+$H15</f>
        <v>433872.83</v>
      </c>
      <c r="M112" s="17"/>
      <c r="N112" s="101">
        <f>+N110+$H15</f>
        <v>2176319.83</v>
      </c>
    </row>
    <row r="113" spans="1:14" ht="18.95" customHeight="1" x14ac:dyDescent="0.25">
      <c r="B113" s="53"/>
      <c r="C113" s="53"/>
      <c r="D113" s="53"/>
      <c r="E113" s="53"/>
      <c r="F113" s="53"/>
      <c r="G113" s="52"/>
      <c r="H113" s="52"/>
      <c r="I113" s="52"/>
      <c r="J113" s="52"/>
      <c r="K113" s="52"/>
      <c r="L113" s="52"/>
      <c r="M113" s="52"/>
      <c r="N113" s="52"/>
    </row>
    <row r="114" spans="1:14" ht="21" customHeight="1" x14ac:dyDescent="0.25">
      <c r="A114" s="269" t="s">
        <v>130</v>
      </c>
      <c r="B114" s="274" t="s">
        <v>131</v>
      </c>
      <c r="C114" s="274" t="s">
        <v>169</v>
      </c>
      <c r="D114" s="274" t="s">
        <v>170</v>
      </c>
      <c r="E114" s="274" t="s">
        <v>171</v>
      </c>
      <c r="F114" s="269" t="s">
        <v>172</v>
      </c>
      <c r="G114" s="267" t="s">
        <v>122</v>
      </c>
      <c r="H114" s="267"/>
      <c r="I114" s="267"/>
      <c r="J114" s="267"/>
      <c r="K114" s="267"/>
      <c r="L114" s="267"/>
      <c r="M114" s="267"/>
      <c r="N114" s="268"/>
    </row>
    <row r="115" spans="1:14" ht="33" customHeight="1" x14ac:dyDescent="0.25">
      <c r="A115" s="278"/>
      <c r="B115" s="270"/>
      <c r="C115" s="270"/>
      <c r="D115" s="270"/>
      <c r="E115" s="270"/>
      <c r="F115" s="270"/>
      <c r="G115" s="261" t="s">
        <v>177</v>
      </c>
      <c r="H115" s="262"/>
      <c r="I115" s="8" t="s">
        <v>178</v>
      </c>
      <c r="J115" s="7"/>
      <c r="K115" s="6" t="s">
        <v>179</v>
      </c>
      <c r="L115" s="7"/>
      <c r="M115" s="6" t="s">
        <v>180</v>
      </c>
      <c r="N115" s="5"/>
    </row>
    <row r="116" spans="1:14" ht="37.5" customHeight="1" x14ac:dyDescent="0.25">
      <c r="A116" s="279"/>
      <c r="B116" s="275"/>
      <c r="C116" s="275"/>
      <c r="D116" s="275"/>
      <c r="E116" s="275"/>
      <c r="F116" s="271"/>
      <c r="G116" s="29" t="s">
        <v>143</v>
      </c>
      <c r="H116" s="28" t="s">
        <v>182</v>
      </c>
      <c r="I116" s="29" t="s">
        <v>143</v>
      </c>
      <c r="J116" s="28" t="s">
        <v>182</v>
      </c>
      <c r="K116" s="29" t="s">
        <v>143</v>
      </c>
      <c r="L116" s="28" t="s">
        <v>182</v>
      </c>
      <c r="M116" s="29" t="s">
        <v>143</v>
      </c>
      <c r="N116" s="30" t="s">
        <v>4</v>
      </c>
    </row>
    <row r="117" spans="1:14" x14ac:dyDescent="0.25">
      <c r="A117" s="151" t="s">
        <v>64</v>
      </c>
      <c r="B117" s="150" t="s">
        <v>63</v>
      </c>
      <c r="C117" s="194"/>
      <c r="D117" s="194"/>
      <c r="E117" s="194"/>
      <c r="F117" s="244"/>
      <c r="G117" s="162">
        <v>20167.349999999999</v>
      </c>
      <c r="H117" s="163">
        <f>SUM(H118:H134)</f>
        <v>25111.32</v>
      </c>
      <c r="I117" s="163">
        <v>36636.46</v>
      </c>
      <c r="J117" s="163">
        <f>SUM(J118:J134)</f>
        <v>51286.25</v>
      </c>
      <c r="K117" s="163">
        <v>55252.45</v>
      </c>
      <c r="L117" s="163">
        <f>SUM(L118:L134)</f>
        <v>81458.389999999985</v>
      </c>
      <c r="M117" s="163">
        <v>82103.73</v>
      </c>
      <c r="N117" s="164">
        <f>SUM(N118:N134)</f>
        <v>131967.84999999998</v>
      </c>
    </row>
    <row r="118" spans="1:14" ht="25.5" x14ac:dyDescent="0.25">
      <c r="A118" s="151"/>
      <c r="B118" s="190"/>
      <c r="C118" s="204" t="s">
        <v>311</v>
      </c>
      <c r="D118" s="204" t="s">
        <v>312</v>
      </c>
      <c r="E118" s="204" t="s">
        <v>191</v>
      </c>
      <c r="F118" s="206" t="s">
        <v>282</v>
      </c>
      <c r="G118" s="228"/>
      <c r="H118" s="235">
        <v>5691.45</v>
      </c>
      <c r="I118" s="230"/>
      <c r="J118" s="235">
        <v>11415</v>
      </c>
      <c r="K118" s="230"/>
      <c r="L118" s="235">
        <v>17159.939999999999</v>
      </c>
      <c r="M118" s="230"/>
      <c r="N118" s="236">
        <v>24800</v>
      </c>
    </row>
    <row r="119" spans="1:14" ht="25.5" x14ac:dyDescent="0.25">
      <c r="A119" s="151"/>
      <c r="B119" s="190"/>
      <c r="C119" s="211" t="s">
        <v>313</v>
      </c>
      <c r="D119" s="211" t="s">
        <v>314</v>
      </c>
      <c r="E119" s="211" t="s">
        <v>315</v>
      </c>
      <c r="F119" s="212" t="s">
        <v>228</v>
      </c>
      <c r="G119" s="237"/>
      <c r="H119" s="238">
        <v>406.14</v>
      </c>
      <c r="I119" s="239"/>
      <c r="J119" s="238">
        <v>406.14</v>
      </c>
      <c r="K119" s="239"/>
      <c r="L119" s="238">
        <v>406.14</v>
      </c>
      <c r="M119" s="239"/>
      <c r="N119" s="240">
        <v>1000</v>
      </c>
    </row>
    <row r="120" spans="1:14" ht="25.5" x14ac:dyDescent="0.25">
      <c r="A120" s="151"/>
      <c r="B120" s="190"/>
      <c r="C120" s="211" t="s">
        <v>316</v>
      </c>
      <c r="D120" s="211" t="s">
        <v>314</v>
      </c>
      <c r="E120" s="211" t="s">
        <v>315</v>
      </c>
      <c r="F120" s="212" t="s">
        <v>228</v>
      </c>
      <c r="G120" s="237"/>
      <c r="H120" s="238">
        <v>0</v>
      </c>
      <c r="I120" s="239"/>
      <c r="J120" s="238">
        <v>357.31</v>
      </c>
      <c r="K120" s="239"/>
      <c r="L120" s="238">
        <v>357.31</v>
      </c>
      <c r="M120" s="239"/>
      <c r="N120" s="240">
        <v>900</v>
      </c>
    </row>
    <row r="121" spans="1:14" ht="25.5" x14ac:dyDescent="0.25">
      <c r="A121" s="151"/>
      <c r="B121" s="190"/>
      <c r="C121" s="211" t="s">
        <v>317</v>
      </c>
      <c r="D121" s="211" t="s">
        <v>314</v>
      </c>
      <c r="E121" s="211" t="s">
        <v>315</v>
      </c>
      <c r="F121" s="212" t="s">
        <v>282</v>
      </c>
      <c r="G121" s="237"/>
      <c r="H121" s="238">
        <v>1277.3</v>
      </c>
      <c r="I121" s="239"/>
      <c r="J121" s="238">
        <v>2962.3</v>
      </c>
      <c r="K121" s="239"/>
      <c r="L121" s="238">
        <v>4832.46</v>
      </c>
      <c r="M121" s="239"/>
      <c r="N121" s="240">
        <v>8100</v>
      </c>
    </row>
    <row r="122" spans="1:14" ht="38.25" x14ac:dyDescent="0.25">
      <c r="A122" s="151"/>
      <c r="B122" s="190"/>
      <c r="C122" s="211" t="s">
        <v>318</v>
      </c>
      <c r="D122" s="211" t="s">
        <v>312</v>
      </c>
      <c r="E122" s="211" t="s">
        <v>191</v>
      </c>
      <c r="F122" s="212" t="s">
        <v>282</v>
      </c>
      <c r="G122" s="237"/>
      <c r="H122" s="238">
        <v>692.31</v>
      </c>
      <c r="I122" s="239"/>
      <c r="J122" s="238">
        <v>1384.62</v>
      </c>
      <c r="K122" s="239"/>
      <c r="L122" s="238">
        <v>3046.16</v>
      </c>
      <c r="M122" s="239"/>
      <c r="N122" s="240">
        <v>5500</v>
      </c>
    </row>
    <row r="123" spans="1:14" ht="38.25" x14ac:dyDescent="0.25">
      <c r="A123" s="151"/>
      <c r="B123" s="190"/>
      <c r="C123" s="211" t="s">
        <v>319</v>
      </c>
      <c r="D123" s="211" t="s">
        <v>312</v>
      </c>
      <c r="E123" s="211" t="s">
        <v>191</v>
      </c>
      <c r="F123" s="212" t="s">
        <v>209</v>
      </c>
      <c r="G123" s="237"/>
      <c r="H123" s="238">
        <v>1000</v>
      </c>
      <c r="I123" s="239"/>
      <c r="J123" s="238">
        <v>1000</v>
      </c>
      <c r="K123" s="239"/>
      <c r="L123" s="238">
        <v>1000</v>
      </c>
      <c r="M123" s="239"/>
      <c r="N123" s="240">
        <v>5000</v>
      </c>
    </row>
    <row r="124" spans="1:14" ht="38.25" x14ac:dyDescent="0.25">
      <c r="A124" s="151"/>
      <c r="B124" s="190"/>
      <c r="C124" s="211" t="s">
        <v>320</v>
      </c>
      <c r="D124" s="211" t="s">
        <v>312</v>
      </c>
      <c r="E124" s="211" t="s">
        <v>191</v>
      </c>
      <c r="F124" s="212" t="s">
        <v>228</v>
      </c>
      <c r="G124" s="237"/>
      <c r="H124" s="238">
        <v>706.49</v>
      </c>
      <c r="I124" s="239"/>
      <c r="J124" s="238">
        <v>2207.81</v>
      </c>
      <c r="K124" s="239"/>
      <c r="L124" s="238">
        <v>2207.81</v>
      </c>
      <c r="M124" s="239"/>
      <c r="N124" s="240">
        <v>4206.49</v>
      </c>
    </row>
    <row r="125" spans="1:14" ht="25.5" x14ac:dyDescent="0.25">
      <c r="A125" s="151"/>
      <c r="B125" s="190"/>
      <c r="C125" s="211" t="s">
        <v>321</v>
      </c>
      <c r="D125" s="211" t="s">
        <v>314</v>
      </c>
      <c r="E125" s="211" t="s">
        <v>315</v>
      </c>
      <c r="F125" s="212" t="s">
        <v>282</v>
      </c>
      <c r="G125" s="237"/>
      <c r="H125" s="238">
        <v>1124.8800000000001</v>
      </c>
      <c r="I125" s="239"/>
      <c r="J125" s="238">
        <v>2756.63</v>
      </c>
      <c r="K125" s="239"/>
      <c r="L125" s="238">
        <v>4524.97</v>
      </c>
      <c r="M125" s="239"/>
      <c r="N125" s="240">
        <v>7700</v>
      </c>
    </row>
    <row r="126" spans="1:14" ht="25.5" x14ac:dyDescent="0.25">
      <c r="A126" s="151"/>
      <c r="B126" s="190"/>
      <c r="C126" s="211" t="s">
        <v>322</v>
      </c>
      <c r="D126" s="211" t="s">
        <v>312</v>
      </c>
      <c r="E126" s="211" t="s">
        <v>191</v>
      </c>
      <c r="F126" s="212" t="s">
        <v>282</v>
      </c>
      <c r="G126" s="237"/>
      <c r="H126" s="238">
        <v>5580.36</v>
      </c>
      <c r="I126" s="239"/>
      <c r="J126" s="238">
        <v>11192.19</v>
      </c>
      <c r="K126" s="239"/>
      <c r="L126" s="238">
        <v>16821.47</v>
      </c>
      <c r="M126" s="239"/>
      <c r="N126" s="240">
        <v>24750</v>
      </c>
    </row>
    <row r="127" spans="1:14" ht="25.5" x14ac:dyDescent="0.25">
      <c r="A127" s="151"/>
      <c r="B127" s="190"/>
      <c r="C127" s="211" t="s">
        <v>323</v>
      </c>
      <c r="D127" s="211" t="s">
        <v>312</v>
      </c>
      <c r="E127" s="211" t="s">
        <v>191</v>
      </c>
      <c r="F127" s="212" t="s">
        <v>209</v>
      </c>
      <c r="G127" s="237"/>
      <c r="H127" s="238">
        <v>0</v>
      </c>
      <c r="I127" s="239"/>
      <c r="J127" s="238">
        <v>0</v>
      </c>
      <c r="K127" s="239"/>
      <c r="L127" s="238">
        <v>992.52</v>
      </c>
      <c r="M127" s="239"/>
      <c r="N127" s="240">
        <v>2000</v>
      </c>
    </row>
    <row r="128" spans="1:14" ht="25.5" x14ac:dyDescent="0.25">
      <c r="A128" s="151"/>
      <c r="B128" s="190"/>
      <c r="C128" s="211" t="s">
        <v>324</v>
      </c>
      <c r="D128" s="211" t="s">
        <v>312</v>
      </c>
      <c r="E128" s="211" t="s">
        <v>191</v>
      </c>
      <c r="F128" s="212" t="s">
        <v>282</v>
      </c>
      <c r="G128" s="237"/>
      <c r="H128" s="238">
        <v>6590.1</v>
      </c>
      <c r="I128" s="239"/>
      <c r="J128" s="238">
        <v>13212.3</v>
      </c>
      <c r="K128" s="239"/>
      <c r="L128" s="238">
        <v>19855.89</v>
      </c>
      <c r="M128" s="239"/>
      <c r="N128" s="240">
        <v>28600</v>
      </c>
    </row>
    <row r="129" spans="1:14" ht="25.5" x14ac:dyDescent="0.25">
      <c r="A129" s="151"/>
      <c r="B129" s="190"/>
      <c r="C129" s="211" t="s">
        <v>325</v>
      </c>
      <c r="D129" s="211" t="s">
        <v>314</v>
      </c>
      <c r="E129" s="211" t="s">
        <v>315</v>
      </c>
      <c r="F129" s="212" t="s">
        <v>282</v>
      </c>
      <c r="G129" s="237"/>
      <c r="H129" s="238">
        <v>1336.13</v>
      </c>
      <c r="I129" s="239"/>
      <c r="J129" s="238">
        <v>3096.11</v>
      </c>
      <c r="K129" s="239"/>
      <c r="L129" s="238">
        <v>4862.76</v>
      </c>
      <c r="M129" s="239"/>
      <c r="N129" s="240">
        <v>7950</v>
      </c>
    </row>
    <row r="130" spans="1:14" ht="38.25" x14ac:dyDescent="0.25">
      <c r="A130" s="151"/>
      <c r="B130" s="190"/>
      <c r="C130" s="211" t="s">
        <v>326</v>
      </c>
      <c r="D130" s="211" t="s">
        <v>312</v>
      </c>
      <c r="E130" s="211" t="s">
        <v>327</v>
      </c>
      <c r="F130" s="212" t="s">
        <v>209</v>
      </c>
      <c r="G130" s="237"/>
      <c r="H130" s="238">
        <v>0</v>
      </c>
      <c r="I130" s="239"/>
      <c r="J130" s="238">
        <v>0</v>
      </c>
      <c r="K130" s="239"/>
      <c r="L130" s="238">
        <v>722.08</v>
      </c>
      <c r="M130" s="239"/>
      <c r="N130" s="240">
        <v>1400</v>
      </c>
    </row>
    <row r="131" spans="1:14" ht="25.5" x14ac:dyDescent="0.25">
      <c r="A131" s="151"/>
      <c r="B131" s="190"/>
      <c r="C131" s="211" t="s">
        <v>328</v>
      </c>
      <c r="D131" s="211" t="s">
        <v>312</v>
      </c>
      <c r="E131" s="211" t="s">
        <v>191</v>
      </c>
      <c r="F131" s="212" t="s">
        <v>209</v>
      </c>
      <c r="G131" s="237"/>
      <c r="H131" s="238">
        <v>0</v>
      </c>
      <c r="I131" s="239"/>
      <c r="J131" s="238">
        <v>0</v>
      </c>
      <c r="K131" s="239"/>
      <c r="L131" s="238">
        <v>0</v>
      </c>
      <c r="M131" s="239"/>
      <c r="N131" s="240">
        <v>1500</v>
      </c>
    </row>
    <row r="132" spans="1:14" ht="25.5" x14ac:dyDescent="0.25">
      <c r="A132" s="151"/>
      <c r="B132" s="190"/>
      <c r="C132" s="211" t="s">
        <v>329</v>
      </c>
      <c r="D132" s="211" t="s">
        <v>314</v>
      </c>
      <c r="E132" s="211" t="s">
        <v>315</v>
      </c>
      <c r="F132" s="212" t="s">
        <v>209</v>
      </c>
      <c r="G132" s="237"/>
      <c r="H132" s="238">
        <v>0</v>
      </c>
      <c r="I132" s="239"/>
      <c r="J132" s="238">
        <v>0</v>
      </c>
      <c r="K132" s="239"/>
      <c r="L132" s="238">
        <v>561.67999999999995</v>
      </c>
      <c r="M132" s="239"/>
      <c r="N132" s="240">
        <v>650</v>
      </c>
    </row>
    <row r="133" spans="1:14" ht="25.5" x14ac:dyDescent="0.25">
      <c r="A133" s="151"/>
      <c r="B133" s="190"/>
      <c r="C133" s="211" t="s">
        <v>330</v>
      </c>
      <c r="D133" s="211" t="s">
        <v>312</v>
      </c>
      <c r="E133" s="211" t="s">
        <v>191</v>
      </c>
      <c r="F133" s="212" t="s">
        <v>209</v>
      </c>
      <c r="G133" s="237"/>
      <c r="H133" s="238">
        <v>0</v>
      </c>
      <c r="I133" s="239"/>
      <c r="J133" s="238">
        <v>0</v>
      </c>
      <c r="K133" s="239"/>
      <c r="L133" s="238">
        <v>2360</v>
      </c>
      <c r="M133" s="239"/>
      <c r="N133" s="240">
        <v>4860</v>
      </c>
    </row>
    <row r="134" spans="1:14" ht="25.5" x14ac:dyDescent="0.25">
      <c r="A134" s="151"/>
      <c r="B134" s="190"/>
      <c r="C134" s="191" t="s">
        <v>331</v>
      </c>
      <c r="D134" s="191" t="s">
        <v>332</v>
      </c>
      <c r="E134" s="191" t="s">
        <v>333</v>
      </c>
      <c r="F134" s="195" t="s">
        <v>282</v>
      </c>
      <c r="G134" s="227"/>
      <c r="H134" s="231">
        <v>706.16</v>
      </c>
      <c r="I134" s="229"/>
      <c r="J134" s="231">
        <v>1295.8399999999999</v>
      </c>
      <c r="K134" s="229"/>
      <c r="L134" s="231">
        <v>1747.2</v>
      </c>
      <c r="M134" s="229"/>
      <c r="N134" s="233">
        <v>3051.36</v>
      </c>
    </row>
    <row r="135" spans="1:14" x14ac:dyDescent="0.25">
      <c r="A135" s="151" t="s">
        <v>66</v>
      </c>
      <c r="B135" s="150" t="s">
        <v>65</v>
      </c>
      <c r="C135" s="193"/>
      <c r="D135" s="193"/>
      <c r="E135" s="193"/>
      <c r="F135" s="245"/>
      <c r="G135" s="83">
        <v>1271.69</v>
      </c>
      <c r="H135" s="85">
        <f>SUM(H136:H145)</f>
        <v>1643.81</v>
      </c>
      <c r="I135" s="85">
        <v>3124.72</v>
      </c>
      <c r="J135" s="85">
        <f>SUM(J136:J145)</f>
        <v>4111.74</v>
      </c>
      <c r="K135" s="85">
        <v>4460.1000000000004</v>
      </c>
      <c r="L135" s="85">
        <f>SUM(L136:L145)</f>
        <v>6957.05</v>
      </c>
      <c r="M135" s="85">
        <v>8035.88</v>
      </c>
      <c r="N135" s="87">
        <f>SUM(N136:N145)</f>
        <v>11720</v>
      </c>
    </row>
    <row r="136" spans="1:14" ht="25.5" x14ac:dyDescent="0.25">
      <c r="A136" s="151"/>
      <c r="B136" s="190"/>
      <c r="C136" s="204" t="s">
        <v>334</v>
      </c>
      <c r="D136" s="204" t="s">
        <v>335</v>
      </c>
      <c r="E136" s="204" t="s">
        <v>336</v>
      </c>
      <c r="F136" s="206" t="s">
        <v>228</v>
      </c>
      <c r="G136" s="228"/>
      <c r="H136" s="235">
        <v>441.06</v>
      </c>
      <c r="I136" s="230"/>
      <c r="J136" s="235">
        <v>1102.6500000000001</v>
      </c>
      <c r="K136" s="230"/>
      <c r="L136" s="235">
        <v>1764.24</v>
      </c>
      <c r="M136" s="230"/>
      <c r="N136" s="236">
        <v>2750</v>
      </c>
    </row>
    <row r="137" spans="1:14" ht="25.5" x14ac:dyDescent="0.25">
      <c r="A137" s="151"/>
      <c r="B137" s="190"/>
      <c r="C137" s="211" t="s">
        <v>337</v>
      </c>
      <c r="D137" s="211" t="s">
        <v>335</v>
      </c>
      <c r="E137" s="211" t="s">
        <v>336</v>
      </c>
      <c r="F137" s="212" t="s">
        <v>282</v>
      </c>
      <c r="G137" s="237"/>
      <c r="H137" s="238">
        <v>145.05000000000001</v>
      </c>
      <c r="I137" s="239"/>
      <c r="J137" s="238">
        <v>145.05000000000001</v>
      </c>
      <c r="K137" s="239"/>
      <c r="L137" s="238">
        <v>145.05000000000001</v>
      </c>
      <c r="M137" s="239"/>
      <c r="N137" s="240">
        <v>400</v>
      </c>
    </row>
    <row r="138" spans="1:14" ht="25.5" x14ac:dyDescent="0.25">
      <c r="A138" s="151"/>
      <c r="B138" s="190"/>
      <c r="C138" s="211" t="s">
        <v>338</v>
      </c>
      <c r="D138" s="211" t="s">
        <v>335</v>
      </c>
      <c r="E138" s="211" t="s">
        <v>336</v>
      </c>
      <c r="F138" s="212" t="s">
        <v>228</v>
      </c>
      <c r="G138" s="237"/>
      <c r="H138" s="238">
        <v>0</v>
      </c>
      <c r="I138" s="239"/>
      <c r="J138" s="238">
        <v>127.61</v>
      </c>
      <c r="K138" s="239"/>
      <c r="L138" s="238">
        <v>127.61</v>
      </c>
      <c r="M138" s="239"/>
      <c r="N138" s="240">
        <v>350</v>
      </c>
    </row>
    <row r="139" spans="1:14" ht="25.5" x14ac:dyDescent="0.25">
      <c r="A139" s="151"/>
      <c r="B139" s="190"/>
      <c r="C139" s="211" t="s">
        <v>339</v>
      </c>
      <c r="D139" s="211" t="s">
        <v>335</v>
      </c>
      <c r="E139" s="211" t="s">
        <v>336</v>
      </c>
      <c r="F139" s="212" t="s">
        <v>282</v>
      </c>
      <c r="G139" s="237"/>
      <c r="H139" s="238">
        <v>361.74</v>
      </c>
      <c r="I139" s="239"/>
      <c r="J139" s="238">
        <v>906.17</v>
      </c>
      <c r="K139" s="239"/>
      <c r="L139" s="238">
        <v>1516.48</v>
      </c>
      <c r="M139" s="239"/>
      <c r="N139" s="240">
        <v>2500</v>
      </c>
    </row>
    <row r="140" spans="1:14" ht="25.5" x14ac:dyDescent="0.25">
      <c r="A140" s="151"/>
      <c r="B140" s="190"/>
      <c r="C140" s="211" t="s">
        <v>340</v>
      </c>
      <c r="D140" s="211" t="s">
        <v>335</v>
      </c>
      <c r="E140" s="211" t="s">
        <v>336</v>
      </c>
      <c r="F140" s="212" t="s">
        <v>282</v>
      </c>
      <c r="G140" s="237"/>
      <c r="H140" s="238">
        <v>322.52</v>
      </c>
      <c r="I140" s="239"/>
      <c r="J140" s="238">
        <v>808.12</v>
      </c>
      <c r="K140" s="239"/>
      <c r="L140" s="238">
        <v>1383.58</v>
      </c>
      <c r="M140" s="239"/>
      <c r="N140" s="240">
        <v>2350</v>
      </c>
    </row>
    <row r="141" spans="1:14" ht="25.5" x14ac:dyDescent="0.25">
      <c r="A141" s="151"/>
      <c r="B141" s="190"/>
      <c r="C141" s="211" t="s">
        <v>341</v>
      </c>
      <c r="D141" s="211" t="s">
        <v>335</v>
      </c>
      <c r="E141" s="211" t="s">
        <v>336</v>
      </c>
      <c r="F141" s="212" t="s">
        <v>282</v>
      </c>
      <c r="G141" s="237"/>
      <c r="H141" s="238">
        <v>373.44</v>
      </c>
      <c r="I141" s="239"/>
      <c r="J141" s="238">
        <v>935.42</v>
      </c>
      <c r="K141" s="239"/>
      <c r="L141" s="238">
        <v>1499.53</v>
      </c>
      <c r="M141" s="239"/>
      <c r="N141" s="240">
        <v>2500</v>
      </c>
    </row>
    <row r="142" spans="1:14" ht="25.5" x14ac:dyDescent="0.25">
      <c r="A142" s="151"/>
      <c r="B142" s="190"/>
      <c r="C142" s="211" t="s">
        <v>342</v>
      </c>
      <c r="D142" s="211" t="s">
        <v>335</v>
      </c>
      <c r="E142" s="211" t="s">
        <v>336</v>
      </c>
      <c r="F142" s="212" t="s">
        <v>282</v>
      </c>
      <c r="G142" s="237"/>
      <c r="H142" s="238">
        <v>0</v>
      </c>
      <c r="I142" s="239"/>
      <c r="J142" s="238">
        <v>0</v>
      </c>
      <c r="K142" s="239"/>
      <c r="L142" s="238">
        <v>61.38</v>
      </c>
      <c r="M142" s="239"/>
      <c r="N142" s="240">
        <v>120</v>
      </c>
    </row>
    <row r="143" spans="1:14" ht="25.5" x14ac:dyDescent="0.25">
      <c r="A143" s="151"/>
      <c r="B143" s="190"/>
      <c r="C143" s="211" t="s">
        <v>343</v>
      </c>
      <c r="D143" s="211" t="s">
        <v>344</v>
      </c>
      <c r="E143" s="211" t="s">
        <v>345</v>
      </c>
      <c r="F143" s="212" t="s">
        <v>209</v>
      </c>
      <c r="G143" s="237"/>
      <c r="H143" s="238">
        <v>0</v>
      </c>
      <c r="I143" s="239"/>
      <c r="J143" s="238">
        <v>0</v>
      </c>
      <c r="K143" s="239"/>
      <c r="L143" s="238">
        <v>171.86</v>
      </c>
      <c r="M143" s="239"/>
      <c r="N143" s="240">
        <v>350</v>
      </c>
    </row>
    <row r="144" spans="1:14" ht="25.5" x14ac:dyDescent="0.25">
      <c r="A144" s="151"/>
      <c r="B144" s="190"/>
      <c r="C144" s="211" t="s">
        <v>346</v>
      </c>
      <c r="D144" s="211" t="s">
        <v>335</v>
      </c>
      <c r="E144" s="211" t="s">
        <v>336</v>
      </c>
      <c r="F144" s="212" t="s">
        <v>209</v>
      </c>
      <c r="G144" s="237"/>
      <c r="H144" s="238">
        <v>0</v>
      </c>
      <c r="I144" s="239"/>
      <c r="J144" s="238">
        <v>0</v>
      </c>
      <c r="K144" s="239"/>
      <c r="L144" s="238">
        <v>200.6</v>
      </c>
      <c r="M144" s="239"/>
      <c r="N144" s="240">
        <v>250</v>
      </c>
    </row>
    <row r="145" spans="1:14" ht="25.5" x14ac:dyDescent="0.25">
      <c r="A145" s="151"/>
      <c r="B145" s="190"/>
      <c r="C145" s="191" t="s">
        <v>347</v>
      </c>
      <c r="D145" s="191" t="s">
        <v>348</v>
      </c>
      <c r="E145" s="191" t="s">
        <v>349</v>
      </c>
      <c r="F145" s="195" t="s">
        <v>209</v>
      </c>
      <c r="G145" s="227"/>
      <c r="H145" s="231">
        <v>0</v>
      </c>
      <c r="I145" s="229"/>
      <c r="J145" s="231">
        <v>86.72</v>
      </c>
      <c r="K145" s="229"/>
      <c r="L145" s="231">
        <v>86.72</v>
      </c>
      <c r="M145" s="229"/>
      <c r="N145" s="233">
        <v>150</v>
      </c>
    </row>
    <row r="146" spans="1:14" x14ac:dyDescent="0.25">
      <c r="A146" s="151" t="s">
        <v>68</v>
      </c>
      <c r="B146" s="150" t="s">
        <v>67</v>
      </c>
      <c r="C146" s="193"/>
      <c r="D146" s="193"/>
      <c r="E146" s="193"/>
      <c r="F146" s="245"/>
      <c r="G146" s="166">
        <v>80050.86</v>
      </c>
      <c r="H146" s="167">
        <f>SUM(H147:H198)</f>
        <v>127692.18000000001</v>
      </c>
      <c r="I146" s="167">
        <v>151454.01</v>
      </c>
      <c r="J146" s="167">
        <f>SUM(J147:J198)</f>
        <v>238953.53999999995</v>
      </c>
      <c r="K146" s="167">
        <v>234413.22</v>
      </c>
      <c r="L146" s="167">
        <f>SUM(L147:L198)</f>
        <v>307833.59000000003</v>
      </c>
      <c r="M146" s="167">
        <v>320587.06</v>
      </c>
      <c r="N146" s="168">
        <f>SUM(N147:N198)</f>
        <v>507468.99</v>
      </c>
    </row>
    <row r="147" spans="1:14" ht="25.5" x14ac:dyDescent="0.25">
      <c r="A147" s="151"/>
      <c r="B147" s="190"/>
      <c r="C147" s="204" t="s">
        <v>350</v>
      </c>
      <c r="D147" s="204" t="s">
        <v>351</v>
      </c>
      <c r="E147" s="204" t="s">
        <v>191</v>
      </c>
      <c r="F147" s="206" t="s">
        <v>209</v>
      </c>
      <c r="G147" s="247"/>
      <c r="H147" s="254">
        <v>323.91000000000003</v>
      </c>
      <c r="I147" s="249"/>
      <c r="J147" s="254">
        <v>323.91000000000003</v>
      </c>
      <c r="K147" s="249"/>
      <c r="L147" s="254">
        <v>323.91000000000003</v>
      </c>
      <c r="M147" s="249"/>
      <c r="N147" s="255">
        <v>623.91</v>
      </c>
    </row>
    <row r="148" spans="1:14" ht="38.25" x14ac:dyDescent="0.25">
      <c r="A148" s="151"/>
      <c r="B148" s="190"/>
      <c r="C148" s="211" t="s">
        <v>352</v>
      </c>
      <c r="D148" s="211" t="s">
        <v>353</v>
      </c>
      <c r="E148" s="211" t="s">
        <v>354</v>
      </c>
      <c r="F148" s="212" t="s">
        <v>228</v>
      </c>
      <c r="G148" s="256"/>
      <c r="H148" s="257">
        <v>7562.4</v>
      </c>
      <c r="I148" s="258"/>
      <c r="J148" s="257">
        <v>15566.4</v>
      </c>
      <c r="K148" s="258"/>
      <c r="L148" s="257">
        <v>23349.599999999999</v>
      </c>
      <c r="M148" s="258"/>
      <c r="N148" s="259">
        <v>31400</v>
      </c>
    </row>
    <row r="149" spans="1:14" ht="51" x14ac:dyDescent="0.25">
      <c r="A149" s="151"/>
      <c r="B149" s="190"/>
      <c r="C149" s="211" t="s">
        <v>355</v>
      </c>
      <c r="D149" s="211" t="s">
        <v>353</v>
      </c>
      <c r="E149" s="211" t="s">
        <v>356</v>
      </c>
      <c r="F149" s="212" t="s">
        <v>209</v>
      </c>
      <c r="G149" s="256"/>
      <c r="H149" s="257">
        <v>0</v>
      </c>
      <c r="I149" s="258"/>
      <c r="J149" s="257">
        <v>0</v>
      </c>
      <c r="K149" s="258"/>
      <c r="L149" s="257">
        <v>0</v>
      </c>
      <c r="M149" s="258"/>
      <c r="N149" s="259">
        <v>3600</v>
      </c>
    </row>
    <row r="150" spans="1:14" ht="25.5" x14ac:dyDescent="0.25">
      <c r="A150" s="151"/>
      <c r="B150" s="190"/>
      <c r="C150" s="211" t="s">
        <v>357</v>
      </c>
      <c r="D150" s="211" t="s">
        <v>358</v>
      </c>
      <c r="E150" s="211" t="s">
        <v>359</v>
      </c>
      <c r="F150" s="212" t="s">
        <v>209</v>
      </c>
      <c r="G150" s="256"/>
      <c r="H150" s="257">
        <v>1912</v>
      </c>
      <c r="I150" s="258"/>
      <c r="J150" s="257">
        <v>3159.4</v>
      </c>
      <c r="K150" s="258"/>
      <c r="L150" s="257">
        <v>3159.4</v>
      </c>
      <c r="M150" s="258"/>
      <c r="N150" s="259">
        <v>3310</v>
      </c>
    </row>
    <row r="151" spans="1:14" ht="38.25" x14ac:dyDescent="0.25">
      <c r="A151" s="151"/>
      <c r="B151" s="190"/>
      <c r="C151" s="211" t="s">
        <v>360</v>
      </c>
      <c r="D151" s="211" t="s">
        <v>361</v>
      </c>
      <c r="E151" s="211" t="s">
        <v>191</v>
      </c>
      <c r="F151" s="212" t="s">
        <v>192</v>
      </c>
      <c r="G151" s="256"/>
      <c r="H151" s="257">
        <v>679.56</v>
      </c>
      <c r="I151" s="258"/>
      <c r="J151" s="257">
        <v>1484.06</v>
      </c>
      <c r="K151" s="258"/>
      <c r="L151" s="257">
        <v>1484.06</v>
      </c>
      <c r="M151" s="258"/>
      <c r="N151" s="259">
        <v>3000</v>
      </c>
    </row>
    <row r="152" spans="1:14" ht="38.25" x14ac:dyDescent="0.25">
      <c r="A152" s="151"/>
      <c r="B152" s="190"/>
      <c r="C152" s="211" t="s">
        <v>362</v>
      </c>
      <c r="D152" s="211" t="s">
        <v>363</v>
      </c>
      <c r="E152" s="211" t="s">
        <v>364</v>
      </c>
      <c r="F152" s="212" t="s">
        <v>209</v>
      </c>
      <c r="G152" s="256"/>
      <c r="H152" s="257">
        <v>0</v>
      </c>
      <c r="I152" s="258"/>
      <c r="J152" s="257">
        <v>100</v>
      </c>
      <c r="K152" s="258"/>
      <c r="L152" s="257">
        <v>100</v>
      </c>
      <c r="M152" s="258"/>
      <c r="N152" s="259">
        <v>400</v>
      </c>
    </row>
    <row r="153" spans="1:14" ht="25.5" x14ac:dyDescent="0.25">
      <c r="A153" s="151"/>
      <c r="B153" s="190"/>
      <c r="C153" s="211" t="s">
        <v>365</v>
      </c>
      <c r="D153" s="211" t="s">
        <v>366</v>
      </c>
      <c r="E153" s="211" t="s">
        <v>367</v>
      </c>
      <c r="F153" s="212" t="s">
        <v>228</v>
      </c>
      <c r="G153" s="256"/>
      <c r="H153" s="257">
        <v>610</v>
      </c>
      <c r="I153" s="258"/>
      <c r="J153" s="257">
        <v>2830.51</v>
      </c>
      <c r="K153" s="258"/>
      <c r="L153" s="257">
        <v>5384.61</v>
      </c>
      <c r="M153" s="258"/>
      <c r="N153" s="259">
        <v>10770</v>
      </c>
    </row>
    <row r="154" spans="1:14" ht="25.5" x14ac:dyDescent="0.25">
      <c r="A154" s="151"/>
      <c r="B154" s="190"/>
      <c r="C154" s="211" t="s">
        <v>368</v>
      </c>
      <c r="D154" s="211" t="s">
        <v>369</v>
      </c>
      <c r="E154" s="211" t="s">
        <v>370</v>
      </c>
      <c r="F154" s="212" t="s">
        <v>192</v>
      </c>
      <c r="G154" s="256"/>
      <c r="H154" s="257">
        <v>763.12</v>
      </c>
      <c r="I154" s="258"/>
      <c r="J154" s="257">
        <v>1247.3599999999999</v>
      </c>
      <c r="K154" s="258"/>
      <c r="L154" s="257">
        <v>1284.03</v>
      </c>
      <c r="M154" s="258"/>
      <c r="N154" s="259">
        <v>4464.8900000000003</v>
      </c>
    </row>
    <row r="155" spans="1:14" ht="25.5" x14ac:dyDescent="0.25">
      <c r="A155" s="151"/>
      <c r="B155" s="190"/>
      <c r="C155" s="211" t="s">
        <v>371</v>
      </c>
      <c r="D155" s="211" t="s">
        <v>358</v>
      </c>
      <c r="E155" s="211" t="s">
        <v>191</v>
      </c>
      <c r="F155" s="212" t="s">
        <v>192</v>
      </c>
      <c r="G155" s="256"/>
      <c r="H155" s="257">
        <v>3980.78</v>
      </c>
      <c r="I155" s="258"/>
      <c r="J155" s="257">
        <v>8631.86</v>
      </c>
      <c r="K155" s="258"/>
      <c r="L155" s="257">
        <v>9484.08</v>
      </c>
      <c r="M155" s="258"/>
      <c r="N155" s="259">
        <v>17526.5</v>
      </c>
    </row>
    <row r="156" spans="1:14" ht="38.25" x14ac:dyDescent="0.25">
      <c r="A156" s="151"/>
      <c r="B156" s="190"/>
      <c r="C156" s="211" t="s">
        <v>372</v>
      </c>
      <c r="D156" s="211" t="s">
        <v>373</v>
      </c>
      <c r="E156" s="211" t="s">
        <v>191</v>
      </c>
      <c r="F156" s="212" t="s">
        <v>228</v>
      </c>
      <c r="G156" s="256"/>
      <c r="H156" s="257">
        <v>1248</v>
      </c>
      <c r="I156" s="258"/>
      <c r="J156" s="257">
        <v>1723.8</v>
      </c>
      <c r="K156" s="258"/>
      <c r="L156" s="257">
        <v>1840.2</v>
      </c>
      <c r="M156" s="258"/>
      <c r="N156" s="259">
        <v>3500</v>
      </c>
    </row>
    <row r="157" spans="1:14" ht="25.5" x14ac:dyDescent="0.25">
      <c r="A157" s="151"/>
      <c r="B157" s="190"/>
      <c r="C157" s="211" t="s">
        <v>374</v>
      </c>
      <c r="D157" s="211" t="s">
        <v>375</v>
      </c>
      <c r="E157" s="211" t="s">
        <v>191</v>
      </c>
      <c r="F157" s="212" t="s">
        <v>192</v>
      </c>
      <c r="G157" s="256"/>
      <c r="H157" s="257">
        <v>2318</v>
      </c>
      <c r="I157" s="258"/>
      <c r="J157" s="257">
        <v>2318</v>
      </c>
      <c r="K157" s="258"/>
      <c r="L157" s="257">
        <v>3599</v>
      </c>
      <c r="M157" s="258"/>
      <c r="N157" s="259">
        <v>10416</v>
      </c>
    </row>
    <row r="158" spans="1:14" ht="25.5" x14ac:dyDescent="0.25">
      <c r="A158" s="151"/>
      <c r="B158" s="190"/>
      <c r="C158" s="211" t="s">
        <v>376</v>
      </c>
      <c r="D158" s="211" t="s">
        <v>375</v>
      </c>
      <c r="E158" s="211" t="s">
        <v>377</v>
      </c>
      <c r="F158" s="212" t="s">
        <v>209</v>
      </c>
      <c r="G158" s="256"/>
      <c r="H158" s="257">
        <v>9.6300000000000008</v>
      </c>
      <c r="I158" s="258"/>
      <c r="J158" s="257">
        <v>164.23</v>
      </c>
      <c r="K158" s="258"/>
      <c r="L158" s="257">
        <v>2370.2600000000002</v>
      </c>
      <c r="M158" s="258"/>
      <c r="N158" s="259">
        <v>3009.63</v>
      </c>
    </row>
    <row r="159" spans="1:14" ht="25.5" x14ac:dyDescent="0.25">
      <c r="A159" s="151"/>
      <c r="B159" s="190"/>
      <c r="C159" s="211" t="s">
        <v>378</v>
      </c>
      <c r="D159" s="211" t="s">
        <v>366</v>
      </c>
      <c r="E159" s="211" t="s">
        <v>379</v>
      </c>
      <c r="F159" s="212" t="s">
        <v>228</v>
      </c>
      <c r="G159" s="256"/>
      <c r="H159" s="257">
        <v>5392.4</v>
      </c>
      <c r="I159" s="258"/>
      <c r="J159" s="257">
        <v>8088.6</v>
      </c>
      <c r="K159" s="258"/>
      <c r="L159" s="257">
        <v>13481</v>
      </c>
      <c r="M159" s="258"/>
      <c r="N159" s="259">
        <v>18896.2</v>
      </c>
    </row>
    <row r="160" spans="1:14" ht="25.5" x14ac:dyDescent="0.25">
      <c r="A160" s="151"/>
      <c r="B160" s="190"/>
      <c r="C160" s="211" t="s">
        <v>380</v>
      </c>
      <c r="D160" s="211" t="s">
        <v>381</v>
      </c>
      <c r="E160" s="211" t="s">
        <v>382</v>
      </c>
      <c r="F160" s="212" t="s">
        <v>228</v>
      </c>
      <c r="G160" s="256"/>
      <c r="H160" s="257">
        <v>0</v>
      </c>
      <c r="I160" s="258"/>
      <c r="J160" s="257">
        <v>0</v>
      </c>
      <c r="K160" s="258"/>
      <c r="L160" s="257">
        <v>0</v>
      </c>
      <c r="M160" s="258"/>
      <c r="N160" s="259">
        <v>800</v>
      </c>
    </row>
    <row r="161" spans="1:14" ht="25.5" x14ac:dyDescent="0.25">
      <c r="A161" s="151"/>
      <c r="B161" s="190"/>
      <c r="C161" s="211" t="s">
        <v>383</v>
      </c>
      <c r="D161" s="211" t="s">
        <v>361</v>
      </c>
      <c r="E161" s="211" t="s">
        <v>191</v>
      </c>
      <c r="F161" s="212" t="s">
        <v>228</v>
      </c>
      <c r="G161" s="256"/>
      <c r="H161" s="257">
        <v>604.51</v>
      </c>
      <c r="I161" s="258"/>
      <c r="J161" s="257">
        <v>723.57</v>
      </c>
      <c r="K161" s="258"/>
      <c r="L161" s="257">
        <v>723.57</v>
      </c>
      <c r="M161" s="258"/>
      <c r="N161" s="259">
        <v>2900</v>
      </c>
    </row>
    <row r="162" spans="1:14" ht="25.5" x14ac:dyDescent="0.25">
      <c r="A162" s="151"/>
      <c r="B162" s="190"/>
      <c r="C162" s="211" t="s">
        <v>384</v>
      </c>
      <c r="D162" s="211" t="s">
        <v>385</v>
      </c>
      <c r="E162" s="211" t="s">
        <v>191</v>
      </c>
      <c r="F162" s="212" t="s">
        <v>228</v>
      </c>
      <c r="G162" s="256"/>
      <c r="H162" s="257">
        <v>2488.61</v>
      </c>
      <c r="I162" s="258"/>
      <c r="J162" s="257">
        <v>5649.13</v>
      </c>
      <c r="K162" s="258"/>
      <c r="L162" s="257">
        <v>7327.62</v>
      </c>
      <c r="M162" s="258"/>
      <c r="N162" s="259">
        <v>12474.33</v>
      </c>
    </row>
    <row r="163" spans="1:14" ht="25.5" x14ac:dyDescent="0.25">
      <c r="A163" s="151"/>
      <c r="B163" s="190"/>
      <c r="C163" s="211" t="s">
        <v>386</v>
      </c>
      <c r="D163" s="211" t="s">
        <v>387</v>
      </c>
      <c r="E163" s="211" t="s">
        <v>191</v>
      </c>
      <c r="F163" s="212" t="s">
        <v>192</v>
      </c>
      <c r="G163" s="256"/>
      <c r="H163" s="257">
        <v>3009.29</v>
      </c>
      <c r="I163" s="258"/>
      <c r="J163" s="257">
        <v>7255.38</v>
      </c>
      <c r="K163" s="258"/>
      <c r="L163" s="257">
        <v>7308.42</v>
      </c>
      <c r="M163" s="258"/>
      <c r="N163" s="259">
        <v>17345.599999999999</v>
      </c>
    </row>
    <row r="164" spans="1:14" ht="25.5" x14ac:dyDescent="0.25">
      <c r="A164" s="151"/>
      <c r="B164" s="190"/>
      <c r="C164" s="211" t="s">
        <v>388</v>
      </c>
      <c r="D164" s="211" t="s">
        <v>385</v>
      </c>
      <c r="E164" s="211" t="s">
        <v>191</v>
      </c>
      <c r="F164" s="212" t="s">
        <v>228</v>
      </c>
      <c r="G164" s="256"/>
      <c r="H164" s="257">
        <v>3628.48</v>
      </c>
      <c r="I164" s="258"/>
      <c r="J164" s="257">
        <v>4896.17</v>
      </c>
      <c r="K164" s="258"/>
      <c r="L164" s="257">
        <v>6791.39</v>
      </c>
      <c r="M164" s="258"/>
      <c r="N164" s="259">
        <v>11067.28</v>
      </c>
    </row>
    <row r="165" spans="1:14" ht="25.5" x14ac:dyDescent="0.25">
      <c r="A165" s="151"/>
      <c r="B165" s="190"/>
      <c r="C165" s="211" t="s">
        <v>389</v>
      </c>
      <c r="D165" s="211" t="s">
        <v>369</v>
      </c>
      <c r="E165" s="211" t="s">
        <v>390</v>
      </c>
      <c r="F165" s="212" t="s">
        <v>228</v>
      </c>
      <c r="G165" s="256"/>
      <c r="H165" s="257">
        <v>5937.98</v>
      </c>
      <c r="I165" s="258"/>
      <c r="J165" s="257">
        <v>8577.08</v>
      </c>
      <c r="K165" s="258"/>
      <c r="L165" s="257">
        <v>14210.55</v>
      </c>
      <c r="M165" s="258"/>
      <c r="N165" s="259">
        <v>21045.119999999999</v>
      </c>
    </row>
    <row r="166" spans="1:14" ht="51" x14ac:dyDescent="0.25">
      <c r="A166" s="151"/>
      <c r="B166" s="190"/>
      <c r="C166" s="211" t="s">
        <v>391</v>
      </c>
      <c r="D166" s="211" t="s">
        <v>392</v>
      </c>
      <c r="E166" s="211" t="s">
        <v>393</v>
      </c>
      <c r="F166" s="212" t="s">
        <v>209</v>
      </c>
      <c r="G166" s="256"/>
      <c r="H166" s="257">
        <v>0</v>
      </c>
      <c r="I166" s="258"/>
      <c r="J166" s="257">
        <v>0</v>
      </c>
      <c r="K166" s="258"/>
      <c r="L166" s="257">
        <v>0</v>
      </c>
      <c r="M166" s="258"/>
      <c r="N166" s="259">
        <v>1623</v>
      </c>
    </row>
    <row r="167" spans="1:14" ht="38.25" x14ac:dyDescent="0.25">
      <c r="A167" s="151"/>
      <c r="B167" s="190"/>
      <c r="C167" s="211" t="s">
        <v>394</v>
      </c>
      <c r="D167" s="211" t="s">
        <v>373</v>
      </c>
      <c r="E167" s="211" t="s">
        <v>191</v>
      </c>
      <c r="F167" s="212" t="s">
        <v>209</v>
      </c>
      <c r="G167" s="256"/>
      <c r="H167" s="257">
        <v>0</v>
      </c>
      <c r="I167" s="258"/>
      <c r="J167" s="257">
        <v>0</v>
      </c>
      <c r="K167" s="258"/>
      <c r="L167" s="257">
        <v>732</v>
      </c>
      <c r="M167" s="258"/>
      <c r="N167" s="259">
        <v>732</v>
      </c>
    </row>
    <row r="168" spans="1:14" ht="25.5" x14ac:dyDescent="0.25">
      <c r="A168" s="151"/>
      <c r="B168" s="190"/>
      <c r="C168" s="211" t="s">
        <v>395</v>
      </c>
      <c r="D168" s="211" t="s">
        <v>358</v>
      </c>
      <c r="E168" s="211" t="s">
        <v>191</v>
      </c>
      <c r="F168" s="212" t="s">
        <v>209</v>
      </c>
      <c r="G168" s="256"/>
      <c r="H168" s="257">
        <v>0</v>
      </c>
      <c r="I168" s="258"/>
      <c r="J168" s="257">
        <v>1312.84</v>
      </c>
      <c r="K168" s="258"/>
      <c r="L168" s="257">
        <v>1312.84</v>
      </c>
      <c r="M168" s="258"/>
      <c r="N168" s="259">
        <v>2000</v>
      </c>
    </row>
    <row r="169" spans="1:14" ht="38.25" x14ac:dyDescent="0.25">
      <c r="A169" s="151"/>
      <c r="B169" s="190"/>
      <c r="C169" s="211" t="s">
        <v>396</v>
      </c>
      <c r="D169" s="211" t="s">
        <v>397</v>
      </c>
      <c r="E169" s="211" t="s">
        <v>398</v>
      </c>
      <c r="F169" s="212" t="s">
        <v>209</v>
      </c>
      <c r="G169" s="256"/>
      <c r="H169" s="257">
        <v>0</v>
      </c>
      <c r="I169" s="258"/>
      <c r="J169" s="257">
        <v>0</v>
      </c>
      <c r="K169" s="258"/>
      <c r="L169" s="257">
        <v>0</v>
      </c>
      <c r="M169" s="258"/>
      <c r="N169" s="259">
        <v>4100</v>
      </c>
    </row>
    <row r="170" spans="1:14" ht="76.5" x14ac:dyDescent="0.25">
      <c r="A170" s="151"/>
      <c r="B170" s="190"/>
      <c r="C170" s="211" t="s">
        <v>399</v>
      </c>
      <c r="D170" s="211" t="s">
        <v>392</v>
      </c>
      <c r="E170" s="211" t="s">
        <v>191</v>
      </c>
      <c r="F170" s="212" t="s">
        <v>209</v>
      </c>
      <c r="G170" s="256"/>
      <c r="H170" s="257">
        <v>0</v>
      </c>
      <c r="I170" s="258"/>
      <c r="J170" s="257">
        <v>0</v>
      </c>
      <c r="K170" s="258"/>
      <c r="L170" s="257">
        <v>0</v>
      </c>
      <c r="M170" s="258"/>
      <c r="N170" s="259">
        <v>3928.4</v>
      </c>
    </row>
    <row r="171" spans="1:14" ht="38.25" x14ac:dyDescent="0.25">
      <c r="A171" s="151"/>
      <c r="B171" s="190"/>
      <c r="C171" s="211" t="s">
        <v>400</v>
      </c>
      <c r="D171" s="211" t="s">
        <v>361</v>
      </c>
      <c r="E171" s="211" t="s">
        <v>191</v>
      </c>
      <c r="F171" s="212" t="s">
        <v>192</v>
      </c>
      <c r="G171" s="256"/>
      <c r="H171" s="257">
        <v>0</v>
      </c>
      <c r="I171" s="258"/>
      <c r="J171" s="257">
        <v>66.819999999999993</v>
      </c>
      <c r="K171" s="258"/>
      <c r="L171" s="257">
        <v>124.82</v>
      </c>
      <c r="M171" s="258"/>
      <c r="N171" s="259">
        <v>400</v>
      </c>
    </row>
    <row r="172" spans="1:14" ht="25.5" x14ac:dyDescent="0.25">
      <c r="A172" s="151"/>
      <c r="B172" s="190"/>
      <c r="C172" s="211" t="s">
        <v>401</v>
      </c>
      <c r="D172" s="211" t="s">
        <v>351</v>
      </c>
      <c r="E172" s="211" t="s">
        <v>402</v>
      </c>
      <c r="F172" s="212" t="s">
        <v>209</v>
      </c>
      <c r="G172" s="256"/>
      <c r="H172" s="257">
        <v>456.08</v>
      </c>
      <c r="I172" s="258"/>
      <c r="J172" s="257">
        <v>814.09</v>
      </c>
      <c r="K172" s="258"/>
      <c r="L172" s="257">
        <v>1135.3699999999999</v>
      </c>
      <c r="M172" s="258"/>
      <c r="N172" s="259">
        <v>1756.08</v>
      </c>
    </row>
    <row r="173" spans="1:14" ht="25.5" x14ac:dyDescent="0.25">
      <c r="A173" s="151"/>
      <c r="B173" s="190"/>
      <c r="C173" s="211" t="s">
        <v>403</v>
      </c>
      <c r="D173" s="211" t="s">
        <v>392</v>
      </c>
      <c r="E173" s="211" t="s">
        <v>191</v>
      </c>
      <c r="F173" s="212" t="s">
        <v>209</v>
      </c>
      <c r="G173" s="256"/>
      <c r="H173" s="257">
        <v>1150</v>
      </c>
      <c r="I173" s="258"/>
      <c r="J173" s="257">
        <v>9690</v>
      </c>
      <c r="K173" s="258"/>
      <c r="L173" s="257">
        <v>11628.58</v>
      </c>
      <c r="M173" s="258"/>
      <c r="N173" s="259">
        <v>21490</v>
      </c>
    </row>
    <row r="174" spans="1:14" ht="25.5" x14ac:dyDescent="0.25">
      <c r="A174" s="151"/>
      <c r="B174" s="190"/>
      <c r="C174" s="211" t="s">
        <v>404</v>
      </c>
      <c r="D174" s="211" t="s">
        <v>387</v>
      </c>
      <c r="E174" s="211" t="s">
        <v>191</v>
      </c>
      <c r="F174" s="212" t="s">
        <v>209</v>
      </c>
      <c r="G174" s="256"/>
      <c r="H174" s="257">
        <v>0</v>
      </c>
      <c r="I174" s="258"/>
      <c r="J174" s="257">
        <v>0</v>
      </c>
      <c r="K174" s="258"/>
      <c r="L174" s="257">
        <v>0</v>
      </c>
      <c r="M174" s="258"/>
      <c r="N174" s="259">
        <v>500</v>
      </c>
    </row>
    <row r="175" spans="1:14" ht="38.25" x14ac:dyDescent="0.25">
      <c r="A175" s="151"/>
      <c r="B175" s="190"/>
      <c r="C175" s="211" t="s">
        <v>405</v>
      </c>
      <c r="D175" s="211" t="s">
        <v>392</v>
      </c>
      <c r="E175" s="211" t="s">
        <v>191</v>
      </c>
      <c r="F175" s="212" t="s">
        <v>209</v>
      </c>
      <c r="G175" s="256"/>
      <c r="H175" s="257">
        <v>5856</v>
      </c>
      <c r="I175" s="258"/>
      <c r="J175" s="257">
        <v>20496</v>
      </c>
      <c r="K175" s="258"/>
      <c r="L175" s="257">
        <v>20496</v>
      </c>
      <c r="M175" s="258"/>
      <c r="N175" s="259">
        <v>20496</v>
      </c>
    </row>
    <row r="176" spans="1:14" ht="38.25" x14ac:dyDescent="0.25">
      <c r="A176" s="151"/>
      <c r="B176" s="190"/>
      <c r="C176" s="211" t="s">
        <v>406</v>
      </c>
      <c r="D176" s="211" t="s">
        <v>392</v>
      </c>
      <c r="E176" s="211" t="s">
        <v>191</v>
      </c>
      <c r="F176" s="212" t="s">
        <v>209</v>
      </c>
      <c r="G176" s="256"/>
      <c r="H176" s="257">
        <v>4270</v>
      </c>
      <c r="I176" s="258"/>
      <c r="J176" s="257">
        <v>4270</v>
      </c>
      <c r="K176" s="258"/>
      <c r="L176" s="257">
        <v>4270</v>
      </c>
      <c r="M176" s="258"/>
      <c r="N176" s="259">
        <v>4270</v>
      </c>
    </row>
    <row r="177" spans="1:14" ht="51" x14ac:dyDescent="0.25">
      <c r="A177" s="151"/>
      <c r="B177" s="190"/>
      <c r="C177" s="211" t="s">
        <v>407</v>
      </c>
      <c r="D177" s="211" t="s">
        <v>392</v>
      </c>
      <c r="E177" s="211" t="s">
        <v>191</v>
      </c>
      <c r="F177" s="212" t="s">
        <v>209</v>
      </c>
      <c r="G177" s="256"/>
      <c r="H177" s="257">
        <v>6170</v>
      </c>
      <c r="I177" s="258"/>
      <c r="J177" s="257">
        <v>6170</v>
      </c>
      <c r="K177" s="258"/>
      <c r="L177" s="257">
        <v>6170</v>
      </c>
      <c r="M177" s="258"/>
      <c r="N177" s="259">
        <v>6170</v>
      </c>
    </row>
    <row r="178" spans="1:14" ht="38.25" x14ac:dyDescent="0.25">
      <c r="A178" s="151"/>
      <c r="B178" s="190"/>
      <c r="C178" s="211" t="s">
        <v>408</v>
      </c>
      <c r="D178" s="211" t="s">
        <v>392</v>
      </c>
      <c r="E178" s="211" t="s">
        <v>191</v>
      </c>
      <c r="F178" s="212" t="s">
        <v>209</v>
      </c>
      <c r="G178" s="256"/>
      <c r="H178" s="257">
        <v>2928</v>
      </c>
      <c r="I178" s="258"/>
      <c r="J178" s="257">
        <v>2928</v>
      </c>
      <c r="K178" s="258"/>
      <c r="L178" s="257">
        <v>2928</v>
      </c>
      <c r="M178" s="258"/>
      <c r="N178" s="259">
        <v>2928</v>
      </c>
    </row>
    <row r="179" spans="1:14" ht="25.5" x14ac:dyDescent="0.25">
      <c r="A179" s="151"/>
      <c r="B179" s="190"/>
      <c r="C179" s="211" t="s">
        <v>409</v>
      </c>
      <c r="D179" s="211" t="s">
        <v>373</v>
      </c>
      <c r="E179" s="211" t="s">
        <v>191</v>
      </c>
      <c r="F179" s="212" t="s">
        <v>228</v>
      </c>
      <c r="G179" s="256"/>
      <c r="H179" s="257">
        <v>0</v>
      </c>
      <c r="I179" s="258"/>
      <c r="J179" s="257">
        <v>0</v>
      </c>
      <c r="K179" s="258"/>
      <c r="L179" s="257">
        <v>0</v>
      </c>
      <c r="M179" s="258"/>
      <c r="N179" s="259">
        <v>5000</v>
      </c>
    </row>
    <row r="180" spans="1:14" ht="38.25" x14ac:dyDescent="0.25">
      <c r="A180" s="151"/>
      <c r="B180" s="190"/>
      <c r="C180" s="211" t="s">
        <v>410</v>
      </c>
      <c r="D180" s="211" t="s">
        <v>387</v>
      </c>
      <c r="E180" s="211" t="s">
        <v>411</v>
      </c>
      <c r="F180" s="212" t="s">
        <v>209</v>
      </c>
      <c r="G180" s="256"/>
      <c r="H180" s="257">
        <v>2049.6</v>
      </c>
      <c r="I180" s="258"/>
      <c r="J180" s="257">
        <v>2049.6</v>
      </c>
      <c r="K180" s="258"/>
      <c r="L180" s="257">
        <v>2049.6</v>
      </c>
      <c r="M180" s="258"/>
      <c r="N180" s="259">
        <v>2050</v>
      </c>
    </row>
    <row r="181" spans="1:14" ht="25.5" x14ac:dyDescent="0.25">
      <c r="A181" s="151"/>
      <c r="B181" s="190"/>
      <c r="C181" s="211" t="s">
        <v>412</v>
      </c>
      <c r="D181" s="211" t="s">
        <v>361</v>
      </c>
      <c r="E181" s="211" t="s">
        <v>191</v>
      </c>
      <c r="F181" s="212" t="s">
        <v>209</v>
      </c>
      <c r="G181" s="256"/>
      <c r="H181" s="257">
        <v>0</v>
      </c>
      <c r="I181" s="258"/>
      <c r="J181" s="257">
        <v>0</v>
      </c>
      <c r="K181" s="258"/>
      <c r="L181" s="257">
        <v>0</v>
      </c>
      <c r="M181" s="258"/>
      <c r="N181" s="259">
        <v>300</v>
      </c>
    </row>
    <row r="182" spans="1:14" ht="38.25" x14ac:dyDescent="0.25">
      <c r="A182" s="151"/>
      <c r="B182" s="190"/>
      <c r="C182" s="211" t="s">
        <v>413</v>
      </c>
      <c r="D182" s="211" t="s">
        <v>361</v>
      </c>
      <c r="E182" s="211" t="s">
        <v>191</v>
      </c>
      <c r="F182" s="212" t="s">
        <v>192</v>
      </c>
      <c r="G182" s="256"/>
      <c r="H182" s="257">
        <v>0</v>
      </c>
      <c r="I182" s="258"/>
      <c r="J182" s="257">
        <v>0</v>
      </c>
      <c r="K182" s="258"/>
      <c r="L182" s="257">
        <v>0</v>
      </c>
      <c r="M182" s="258"/>
      <c r="N182" s="259">
        <v>1100</v>
      </c>
    </row>
    <row r="183" spans="1:14" ht="25.5" x14ac:dyDescent="0.25">
      <c r="A183" s="151"/>
      <c r="B183" s="190"/>
      <c r="C183" s="211" t="s">
        <v>414</v>
      </c>
      <c r="D183" s="211" t="s">
        <v>387</v>
      </c>
      <c r="E183" s="211" t="s">
        <v>191</v>
      </c>
      <c r="F183" s="212" t="s">
        <v>228</v>
      </c>
      <c r="G183" s="256"/>
      <c r="H183" s="257">
        <v>0</v>
      </c>
      <c r="I183" s="258"/>
      <c r="J183" s="257">
        <v>0</v>
      </c>
      <c r="K183" s="258"/>
      <c r="L183" s="257">
        <v>0</v>
      </c>
      <c r="M183" s="258"/>
      <c r="N183" s="259">
        <v>1500</v>
      </c>
    </row>
    <row r="184" spans="1:14" ht="25.5" x14ac:dyDescent="0.25">
      <c r="A184" s="151"/>
      <c r="B184" s="190"/>
      <c r="C184" s="211" t="s">
        <v>415</v>
      </c>
      <c r="D184" s="211" t="s">
        <v>385</v>
      </c>
      <c r="E184" s="211" t="s">
        <v>191</v>
      </c>
      <c r="F184" s="212" t="s">
        <v>228</v>
      </c>
      <c r="G184" s="256"/>
      <c r="H184" s="257">
        <v>4258.32</v>
      </c>
      <c r="I184" s="258"/>
      <c r="J184" s="257">
        <v>7818.06</v>
      </c>
      <c r="K184" s="258"/>
      <c r="L184" s="257">
        <v>9638.4500000000007</v>
      </c>
      <c r="M184" s="258"/>
      <c r="N184" s="259">
        <v>15438.56</v>
      </c>
    </row>
    <row r="185" spans="1:14" ht="38.25" x14ac:dyDescent="0.25">
      <c r="A185" s="151"/>
      <c r="B185" s="190"/>
      <c r="C185" s="211" t="s">
        <v>416</v>
      </c>
      <c r="D185" s="211" t="s">
        <v>373</v>
      </c>
      <c r="E185" s="211" t="s">
        <v>417</v>
      </c>
      <c r="F185" s="212" t="s">
        <v>228</v>
      </c>
      <c r="G185" s="256"/>
      <c r="H185" s="257">
        <v>0</v>
      </c>
      <c r="I185" s="258"/>
      <c r="J185" s="257">
        <v>0</v>
      </c>
      <c r="K185" s="258"/>
      <c r="L185" s="257">
        <v>0</v>
      </c>
      <c r="M185" s="258"/>
      <c r="N185" s="259">
        <v>2000</v>
      </c>
    </row>
    <row r="186" spans="1:14" ht="38.25" x14ac:dyDescent="0.25">
      <c r="A186" s="151"/>
      <c r="B186" s="190"/>
      <c r="C186" s="211" t="s">
        <v>418</v>
      </c>
      <c r="D186" s="211" t="s">
        <v>419</v>
      </c>
      <c r="E186" s="211" t="s">
        <v>420</v>
      </c>
      <c r="F186" s="212" t="s">
        <v>192</v>
      </c>
      <c r="G186" s="256"/>
      <c r="H186" s="257">
        <v>7178.69</v>
      </c>
      <c r="I186" s="258"/>
      <c r="J186" s="257">
        <v>14375.36</v>
      </c>
      <c r="K186" s="258"/>
      <c r="L186" s="257">
        <v>15455.44</v>
      </c>
      <c r="M186" s="258"/>
      <c r="N186" s="259">
        <v>27210.06</v>
      </c>
    </row>
    <row r="187" spans="1:14" ht="25.5" x14ac:dyDescent="0.25">
      <c r="A187" s="151"/>
      <c r="B187" s="190"/>
      <c r="C187" s="211" t="s">
        <v>421</v>
      </c>
      <c r="D187" s="211" t="s">
        <v>385</v>
      </c>
      <c r="E187" s="211" t="s">
        <v>422</v>
      </c>
      <c r="F187" s="212" t="s">
        <v>209</v>
      </c>
      <c r="G187" s="256"/>
      <c r="H187" s="257">
        <v>1400</v>
      </c>
      <c r="I187" s="258"/>
      <c r="J187" s="257">
        <v>1400</v>
      </c>
      <c r="K187" s="258"/>
      <c r="L187" s="257">
        <v>1400</v>
      </c>
      <c r="M187" s="258"/>
      <c r="N187" s="259">
        <v>2900</v>
      </c>
    </row>
    <row r="188" spans="1:14" ht="38.25" x14ac:dyDescent="0.25">
      <c r="A188" s="151"/>
      <c r="B188" s="190"/>
      <c r="C188" s="211" t="s">
        <v>423</v>
      </c>
      <c r="D188" s="211" t="s">
        <v>419</v>
      </c>
      <c r="E188" s="211" t="s">
        <v>191</v>
      </c>
      <c r="F188" s="212" t="s">
        <v>228</v>
      </c>
      <c r="G188" s="256"/>
      <c r="H188" s="257">
        <v>25058.85</v>
      </c>
      <c r="I188" s="258"/>
      <c r="J188" s="257">
        <v>54157.36</v>
      </c>
      <c r="K188" s="258"/>
      <c r="L188" s="257">
        <v>78909.509999999995</v>
      </c>
      <c r="M188" s="258"/>
      <c r="N188" s="259">
        <v>114966.45</v>
      </c>
    </row>
    <row r="189" spans="1:14" ht="38.25" x14ac:dyDescent="0.25">
      <c r="A189" s="151"/>
      <c r="B189" s="190"/>
      <c r="C189" s="211" t="s">
        <v>424</v>
      </c>
      <c r="D189" s="211" t="s">
        <v>392</v>
      </c>
      <c r="E189" s="211" t="s">
        <v>191</v>
      </c>
      <c r="F189" s="212" t="s">
        <v>209</v>
      </c>
      <c r="G189" s="256"/>
      <c r="H189" s="257">
        <v>0</v>
      </c>
      <c r="I189" s="258"/>
      <c r="J189" s="257">
        <v>0</v>
      </c>
      <c r="K189" s="258"/>
      <c r="L189" s="257">
        <v>0</v>
      </c>
      <c r="M189" s="258"/>
      <c r="N189" s="259">
        <v>1000</v>
      </c>
    </row>
    <row r="190" spans="1:14" ht="25.5" x14ac:dyDescent="0.25">
      <c r="A190" s="151"/>
      <c r="B190" s="190"/>
      <c r="C190" s="211" t="s">
        <v>425</v>
      </c>
      <c r="D190" s="211" t="s">
        <v>387</v>
      </c>
      <c r="E190" s="211" t="s">
        <v>191</v>
      </c>
      <c r="F190" s="212" t="s">
        <v>228</v>
      </c>
      <c r="G190" s="256"/>
      <c r="H190" s="257">
        <v>15746.65</v>
      </c>
      <c r="I190" s="258"/>
      <c r="J190" s="257">
        <v>15746.65</v>
      </c>
      <c r="K190" s="258"/>
      <c r="L190" s="257">
        <v>15746.65</v>
      </c>
      <c r="M190" s="258"/>
      <c r="N190" s="259">
        <v>28628</v>
      </c>
    </row>
    <row r="191" spans="1:14" ht="25.5" x14ac:dyDescent="0.25">
      <c r="A191" s="151"/>
      <c r="B191" s="190"/>
      <c r="C191" s="211" t="s">
        <v>426</v>
      </c>
      <c r="D191" s="211" t="s">
        <v>387</v>
      </c>
      <c r="E191" s="211" t="s">
        <v>191</v>
      </c>
      <c r="F191" s="212" t="s">
        <v>209</v>
      </c>
      <c r="G191" s="256"/>
      <c r="H191" s="257">
        <v>0</v>
      </c>
      <c r="I191" s="258"/>
      <c r="J191" s="257">
        <v>2122.8000000000002</v>
      </c>
      <c r="K191" s="258"/>
      <c r="L191" s="257">
        <v>2122.8000000000002</v>
      </c>
      <c r="M191" s="258"/>
      <c r="N191" s="259">
        <v>2162</v>
      </c>
    </row>
    <row r="192" spans="1:14" ht="25.5" x14ac:dyDescent="0.25">
      <c r="A192" s="151"/>
      <c r="B192" s="190"/>
      <c r="C192" s="211" t="s">
        <v>427</v>
      </c>
      <c r="D192" s="211" t="s">
        <v>385</v>
      </c>
      <c r="E192" s="211" t="s">
        <v>428</v>
      </c>
      <c r="F192" s="212" t="s">
        <v>228</v>
      </c>
      <c r="G192" s="256"/>
      <c r="H192" s="257">
        <v>3985.57</v>
      </c>
      <c r="I192" s="258"/>
      <c r="J192" s="257">
        <v>12662.71</v>
      </c>
      <c r="K192" s="258"/>
      <c r="L192" s="257">
        <v>18019.39</v>
      </c>
      <c r="M192" s="258"/>
      <c r="N192" s="259">
        <v>26374.67</v>
      </c>
    </row>
    <row r="193" spans="1:14" ht="38.25" x14ac:dyDescent="0.25">
      <c r="A193" s="151"/>
      <c r="B193" s="190"/>
      <c r="C193" s="211" t="s">
        <v>429</v>
      </c>
      <c r="D193" s="211" t="s">
        <v>387</v>
      </c>
      <c r="E193" s="211" t="s">
        <v>191</v>
      </c>
      <c r="F193" s="212" t="s">
        <v>228</v>
      </c>
      <c r="G193" s="256"/>
      <c r="H193" s="257">
        <v>913.78</v>
      </c>
      <c r="I193" s="258"/>
      <c r="J193" s="257">
        <v>913.78</v>
      </c>
      <c r="K193" s="258"/>
      <c r="L193" s="257">
        <v>913.78</v>
      </c>
      <c r="M193" s="258"/>
      <c r="N193" s="259">
        <v>12113.78</v>
      </c>
    </row>
    <row r="194" spans="1:14" ht="38.25" x14ac:dyDescent="0.25">
      <c r="A194" s="151"/>
      <c r="B194" s="190"/>
      <c r="C194" s="211" t="s">
        <v>430</v>
      </c>
      <c r="D194" s="211" t="s">
        <v>419</v>
      </c>
      <c r="E194" s="211" t="s">
        <v>431</v>
      </c>
      <c r="F194" s="212" t="s">
        <v>228</v>
      </c>
      <c r="G194" s="256"/>
      <c r="H194" s="257">
        <v>3225.88</v>
      </c>
      <c r="I194" s="258"/>
      <c r="J194" s="257">
        <v>6451.76</v>
      </c>
      <c r="K194" s="258"/>
      <c r="L194" s="257">
        <v>9677.64</v>
      </c>
      <c r="M194" s="258"/>
      <c r="N194" s="259">
        <v>13525.88</v>
      </c>
    </row>
    <row r="195" spans="1:14" ht="38.25" x14ac:dyDescent="0.25">
      <c r="A195" s="151"/>
      <c r="B195" s="190"/>
      <c r="C195" s="211" t="s">
        <v>432</v>
      </c>
      <c r="D195" s="211" t="s">
        <v>385</v>
      </c>
      <c r="E195" s="211" t="s">
        <v>191</v>
      </c>
      <c r="F195" s="212" t="s">
        <v>228</v>
      </c>
      <c r="G195" s="256"/>
      <c r="H195" s="257">
        <v>95.85</v>
      </c>
      <c r="I195" s="258"/>
      <c r="J195" s="257">
        <v>194.22</v>
      </c>
      <c r="K195" s="258"/>
      <c r="L195" s="257">
        <v>280.92</v>
      </c>
      <c r="M195" s="258"/>
      <c r="N195" s="259">
        <v>496.35</v>
      </c>
    </row>
    <row r="196" spans="1:14" ht="25.5" x14ac:dyDescent="0.25">
      <c r="A196" s="151"/>
      <c r="B196" s="190"/>
      <c r="C196" s="211" t="s">
        <v>433</v>
      </c>
      <c r="D196" s="211" t="s">
        <v>419</v>
      </c>
      <c r="E196" s="211" t="s">
        <v>434</v>
      </c>
      <c r="F196" s="212" t="s">
        <v>209</v>
      </c>
      <c r="G196" s="256"/>
      <c r="H196" s="257">
        <v>1358.5</v>
      </c>
      <c r="I196" s="258"/>
      <c r="J196" s="257">
        <v>1358.5</v>
      </c>
      <c r="K196" s="258"/>
      <c r="L196" s="257">
        <v>1358.5</v>
      </c>
      <c r="M196" s="258"/>
      <c r="N196" s="259">
        <v>1389.6</v>
      </c>
    </row>
    <row r="197" spans="1:14" ht="38.25" x14ac:dyDescent="0.25">
      <c r="A197" s="151"/>
      <c r="B197" s="190"/>
      <c r="C197" s="211" t="s">
        <v>435</v>
      </c>
      <c r="D197" s="211" t="s">
        <v>351</v>
      </c>
      <c r="E197" s="211" t="s">
        <v>191</v>
      </c>
      <c r="F197" s="212" t="s">
        <v>209</v>
      </c>
      <c r="G197" s="256"/>
      <c r="H197" s="257">
        <v>1020</v>
      </c>
      <c r="I197" s="258"/>
      <c r="J197" s="257">
        <v>1020</v>
      </c>
      <c r="K197" s="258"/>
      <c r="L197" s="257">
        <v>1020</v>
      </c>
      <c r="M197" s="258"/>
      <c r="N197" s="259">
        <v>2020</v>
      </c>
    </row>
    <row r="198" spans="1:14" ht="38.25" x14ac:dyDescent="0.25">
      <c r="A198" s="151"/>
      <c r="B198" s="190"/>
      <c r="C198" s="191" t="s">
        <v>436</v>
      </c>
      <c r="D198" s="191" t="s">
        <v>387</v>
      </c>
      <c r="E198" s="191" t="s">
        <v>411</v>
      </c>
      <c r="F198" s="195" t="s">
        <v>228</v>
      </c>
      <c r="G198" s="246"/>
      <c r="H198" s="250">
        <v>101.74</v>
      </c>
      <c r="I198" s="248"/>
      <c r="J198" s="250">
        <v>195.53</v>
      </c>
      <c r="K198" s="248"/>
      <c r="L198" s="250">
        <v>221.6</v>
      </c>
      <c r="M198" s="248"/>
      <c r="N198" s="252">
        <v>350.7</v>
      </c>
    </row>
    <row r="199" spans="1:14" x14ac:dyDescent="0.25">
      <c r="A199" s="151" t="s">
        <v>69</v>
      </c>
      <c r="B199" s="150" t="s">
        <v>14</v>
      </c>
      <c r="C199" s="193"/>
      <c r="D199" s="193"/>
      <c r="E199" s="193"/>
      <c r="F199" s="245"/>
      <c r="G199" s="83">
        <v>9746.02</v>
      </c>
      <c r="H199" s="85">
        <f>SUM(H200:H224)</f>
        <v>19181.05</v>
      </c>
      <c r="I199" s="85">
        <v>15606.52</v>
      </c>
      <c r="J199" s="85">
        <f>SUM(J200:J224)</f>
        <v>48367.16</v>
      </c>
      <c r="K199" s="85">
        <v>39178.82</v>
      </c>
      <c r="L199" s="85">
        <f>SUM(L200:L224)</f>
        <v>72429.600000000006</v>
      </c>
      <c r="M199" s="85">
        <v>40328.82</v>
      </c>
      <c r="N199" s="87">
        <f>SUM(N200:N224)</f>
        <v>141038.34</v>
      </c>
    </row>
    <row r="200" spans="1:14" ht="25.5" x14ac:dyDescent="0.25">
      <c r="A200" s="151"/>
      <c r="B200" s="190"/>
      <c r="C200" s="204" t="s">
        <v>437</v>
      </c>
      <c r="D200" s="204" t="s">
        <v>438</v>
      </c>
      <c r="E200" s="204" t="s">
        <v>191</v>
      </c>
      <c r="F200" s="206" t="s">
        <v>209</v>
      </c>
      <c r="G200" s="228"/>
      <c r="H200" s="235">
        <v>0</v>
      </c>
      <c r="I200" s="230"/>
      <c r="J200" s="235">
        <v>0</v>
      </c>
      <c r="K200" s="230"/>
      <c r="L200" s="235">
        <v>0</v>
      </c>
      <c r="M200" s="230"/>
      <c r="N200" s="236">
        <v>1000</v>
      </c>
    </row>
    <row r="201" spans="1:14" ht="38.25" x14ac:dyDescent="0.25">
      <c r="A201" s="151"/>
      <c r="B201" s="190"/>
      <c r="C201" s="211" t="s">
        <v>439</v>
      </c>
      <c r="D201" s="211" t="s">
        <v>440</v>
      </c>
      <c r="E201" s="211" t="s">
        <v>441</v>
      </c>
      <c r="F201" s="212" t="s">
        <v>209</v>
      </c>
      <c r="G201" s="237"/>
      <c r="H201" s="238">
        <v>4358.93</v>
      </c>
      <c r="I201" s="239"/>
      <c r="J201" s="238">
        <v>4358.93</v>
      </c>
      <c r="K201" s="239"/>
      <c r="L201" s="238">
        <v>4358.93</v>
      </c>
      <c r="M201" s="239"/>
      <c r="N201" s="240">
        <v>11863.71</v>
      </c>
    </row>
    <row r="202" spans="1:14" ht="51" x14ac:dyDescent="0.25">
      <c r="A202" s="151"/>
      <c r="B202" s="190"/>
      <c r="C202" s="211" t="s">
        <v>442</v>
      </c>
      <c r="D202" s="211" t="s">
        <v>438</v>
      </c>
      <c r="E202" s="211" t="s">
        <v>443</v>
      </c>
      <c r="F202" s="212" t="s">
        <v>209</v>
      </c>
      <c r="G202" s="237"/>
      <c r="H202" s="238">
        <v>0</v>
      </c>
      <c r="I202" s="239"/>
      <c r="J202" s="238">
        <v>763</v>
      </c>
      <c r="K202" s="239"/>
      <c r="L202" s="238">
        <v>763</v>
      </c>
      <c r="M202" s="239"/>
      <c r="N202" s="240">
        <v>1600</v>
      </c>
    </row>
    <row r="203" spans="1:14" ht="25.5" x14ac:dyDescent="0.25">
      <c r="A203" s="151"/>
      <c r="B203" s="190"/>
      <c r="C203" s="211" t="s">
        <v>444</v>
      </c>
      <c r="D203" s="211" t="s">
        <v>438</v>
      </c>
      <c r="E203" s="211" t="s">
        <v>443</v>
      </c>
      <c r="F203" s="212" t="s">
        <v>228</v>
      </c>
      <c r="G203" s="237"/>
      <c r="H203" s="238">
        <v>0</v>
      </c>
      <c r="I203" s="239"/>
      <c r="J203" s="238">
        <v>915.33</v>
      </c>
      <c r="K203" s="239"/>
      <c r="L203" s="238">
        <v>915.33</v>
      </c>
      <c r="M203" s="239"/>
      <c r="N203" s="240">
        <v>1250</v>
      </c>
    </row>
    <row r="204" spans="1:14" ht="38.25" x14ac:dyDescent="0.25">
      <c r="A204" s="151"/>
      <c r="B204" s="190"/>
      <c r="C204" s="211" t="s">
        <v>445</v>
      </c>
      <c r="D204" s="211" t="s">
        <v>438</v>
      </c>
      <c r="E204" s="211" t="s">
        <v>446</v>
      </c>
      <c r="F204" s="212" t="s">
        <v>209</v>
      </c>
      <c r="G204" s="237"/>
      <c r="H204" s="238">
        <v>0</v>
      </c>
      <c r="I204" s="239"/>
      <c r="J204" s="238">
        <v>0</v>
      </c>
      <c r="K204" s="239"/>
      <c r="L204" s="238">
        <v>0</v>
      </c>
      <c r="M204" s="239"/>
      <c r="N204" s="240">
        <v>2100</v>
      </c>
    </row>
    <row r="205" spans="1:14" ht="38.25" x14ac:dyDescent="0.25">
      <c r="A205" s="151"/>
      <c r="B205" s="190"/>
      <c r="C205" s="211" t="s">
        <v>447</v>
      </c>
      <c r="D205" s="211" t="s">
        <v>438</v>
      </c>
      <c r="E205" s="211" t="s">
        <v>191</v>
      </c>
      <c r="F205" s="212" t="s">
        <v>209</v>
      </c>
      <c r="G205" s="237"/>
      <c r="H205" s="238">
        <v>0</v>
      </c>
      <c r="I205" s="239"/>
      <c r="J205" s="238">
        <v>14298.74</v>
      </c>
      <c r="K205" s="239"/>
      <c r="L205" s="238">
        <v>14298.74</v>
      </c>
      <c r="M205" s="239"/>
      <c r="N205" s="240">
        <v>18000</v>
      </c>
    </row>
    <row r="206" spans="1:14" ht="25.5" x14ac:dyDescent="0.25">
      <c r="A206" s="151"/>
      <c r="B206" s="190"/>
      <c r="C206" s="211" t="s">
        <v>448</v>
      </c>
      <c r="D206" s="211" t="s">
        <v>449</v>
      </c>
      <c r="E206" s="211" t="s">
        <v>450</v>
      </c>
      <c r="F206" s="212" t="s">
        <v>209</v>
      </c>
      <c r="G206" s="237"/>
      <c r="H206" s="238">
        <v>600</v>
      </c>
      <c r="I206" s="239"/>
      <c r="J206" s="238">
        <v>1600</v>
      </c>
      <c r="K206" s="239"/>
      <c r="L206" s="238">
        <v>1600</v>
      </c>
      <c r="M206" s="239"/>
      <c r="N206" s="240">
        <v>1600</v>
      </c>
    </row>
    <row r="207" spans="1:14" ht="38.25" x14ac:dyDescent="0.25">
      <c r="A207" s="151"/>
      <c r="B207" s="190"/>
      <c r="C207" s="211" t="s">
        <v>451</v>
      </c>
      <c r="D207" s="211" t="s">
        <v>449</v>
      </c>
      <c r="E207" s="211" t="s">
        <v>450</v>
      </c>
      <c r="F207" s="212" t="s">
        <v>209</v>
      </c>
      <c r="G207" s="237"/>
      <c r="H207" s="238">
        <v>0</v>
      </c>
      <c r="I207" s="239"/>
      <c r="J207" s="238">
        <v>0</v>
      </c>
      <c r="K207" s="239"/>
      <c r="L207" s="238">
        <v>1600</v>
      </c>
      <c r="M207" s="239"/>
      <c r="N207" s="240">
        <v>1600</v>
      </c>
    </row>
    <row r="208" spans="1:14" ht="38.25" x14ac:dyDescent="0.25">
      <c r="A208" s="151"/>
      <c r="B208" s="190"/>
      <c r="C208" s="211" t="s">
        <v>452</v>
      </c>
      <c r="D208" s="211" t="s">
        <v>449</v>
      </c>
      <c r="E208" s="211" t="s">
        <v>450</v>
      </c>
      <c r="F208" s="212" t="s">
        <v>209</v>
      </c>
      <c r="G208" s="237"/>
      <c r="H208" s="238">
        <v>0</v>
      </c>
      <c r="I208" s="239"/>
      <c r="J208" s="238">
        <v>0</v>
      </c>
      <c r="K208" s="239"/>
      <c r="L208" s="238">
        <v>4800</v>
      </c>
      <c r="M208" s="239"/>
      <c r="N208" s="240">
        <v>6000</v>
      </c>
    </row>
    <row r="209" spans="1:14" ht="38.25" x14ac:dyDescent="0.25">
      <c r="A209" s="151"/>
      <c r="B209" s="190"/>
      <c r="C209" s="211" t="s">
        <v>453</v>
      </c>
      <c r="D209" s="211" t="s">
        <v>438</v>
      </c>
      <c r="E209" s="211" t="s">
        <v>446</v>
      </c>
      <c r="F209" s="212" t="s">
        <v>228</v>
      </c>
      <c r="G209" s="237"/>
      <c r="H209" s="238">
        <v>0</v>
      </c>
      <c r="I209" s="239"/>
      <c r="J209" s="238">
        <v>0</v>
      </c>
      <c r="K209" s="239"/>
      <c r="L209" s="238">
        <v>0</v>
      </c>
      <c r="M209" s="239"/>
      <c r="N209" s="240">
        <v>500</v>
      </c>
    </row>
    <row r="210" spans="1:14" ht="38.25" x14ac:dyDescent="0.25">
      <c r="A210" s="151"/>
      <c r="B210" s="190"/>
      <c r="C210" s="211" t="s">
        <v>454</v>
      </c>
      <c r="D210" s="211" t="s">
        <v>455</v>
      </c>
      <c r="E210" s="211" t="s">
        <v>456</v>
      </c>
      <c r="F210" s="212" t="s">
        <v>209</v>
      </c>
      <c r="G210" s="237"/>
      <c r="H210" s="238">
        <v>0</v>
      </c>
      <c r="I210" s="239"/>
      <c r="J210" s="238">
        <v>0</v>
      </c>
      <c r="K210" s="239"/>
      <c r="L210" s="238">
        <v>0</v>
      </c>
      <c r="M210" s="239"/>
      <c r="N210" s="240">
        <v>1800</v>
      </c>
    </row>
    <row r="211" spans="1:14" ht="25.5" x14ac:dyDescent="0.25">
      <c r="A211" s="151"/>
      <c r="B211" s="190"/>
      <c r="C211" s="211" t="s">
        <v>457</v>
      </c>
      <c r="D211" s="211" t="s">
        <v>449</v>
      </c>
      <c r="E211" s="211" t="s">
        <v>450</v>
      </c>
      <c r="F211" s="212" t="s">
        <v>209</v>
      </c>
      <c r="G211" s="237"/>
      <c r="H211" s="238">
        <v>1000</v>
      </c>
      <c r="I211" s="239"/>
      <c r="J211" s="238">
        <v>2000</v>
      </c>
      <c r="K211" s="239"/>
      <c r="L211" s="238">
        <v>2000</v>
      </c>
      <c r="M211" s="239"/>
      <c r="N211" s="240">
        <v>2000</v>
      </c>
    </row>
    <row r="212" spans="1:14" ht="38.25" x14ac:dyDescent="0.25">
      <c r="A212" s="151"/>
      <c r="B212" s="190"/>
      <c r="C212" s="211" t="s">
        <v>458</v>
      </c>
      <c r="D212" s="211" t="s">
        <v>449</v>
      </c>
      <c r="E212" s="211" t="s">
        <v>450</v>
      </c>
      <c r="F212" s="212" t="s">
        <v>209</v>
      </c>
      <c r="G212" s="237"/>
      <c r="H212" s="238">
        <v>0</v>
      </c>
      <c r="I212" s="239"/>
      <c r="J212" s="238">
        <v>0</v>
      </c>
      <c r="K212" s="239"/>
      <c r="L212" s="238">
        <v>0</v>
      </c>
      <c r="M212" s="239"/>
      <c r="N212" s="240">
        <v>4000</v>
      </c>
    </row>
    <row r="213" spans="1:14" ht="51" x14ac:dyDescent="0.25">
      <c r="A213" s="151"/>
      <c r="B213" s="190"/>
      <c r="C213" s="211" t="s">
        <v>459</v>
      </c>
      <c r="D213" s="211" t="s">
        <v>438</v>
      </c>
      <c r="E213" s="211" t="s">
        <v>460</v>
      </c>
      <c r="F213" s="212" t="s">
        <v>209</v>
      </c>
      <c r="G213" s="237"/>
      <c r="H213" s="238">
        <v>0</v>
      </c>
      <c r="I213" s="239"/>
      <c r="J213" s="238">
        <v>390</v>
      </c>
      <c r="K213" s="239"/>
      <c r="L213" s="238">
        <v>390</v>
      </c>
      <c r="M213" s="239"/>
      <c r="N213" s="240">
        <v>1090</v>
      </c>
    </row>
    <row r="214" spans="1:14" ht="25.5" x14ac:dyDescent="0.25">
      <c r="A214" s="151"/>
      <c r="B214" s="190"/>
      <c r="C214" s="211" t="s">
        <v>461</v>
      </c>
      <c r="D214" s="211" t="s">
        <v>449</v>
      </c>
      <c r="E214" s="211" t="s">
        <v>450</v>
      </c>
      <c r="F214" s="212" t="s">
        <v>209</v>
      </c>
      <c r="G214" s="237"/>
      <c r="H214" s="238">
        <v>0</v>
      </c>
      <c r="I214" s="239"/>
      <c r="J214" s="238">
        <v>1000</v>
      </c>
      <c r="K214" s="239"/>
      <c r="L214" s="238">
        <v>1000</v>
      </c>
      <c r="M214" s="239"/>
      <c r="N214" s="240">
        <v>1000</v>
      </c>
    </row>
    <row r="215" spans="1:14" ht="25.5" x14ac:dyDescent="0.25">
      <c r="A215" s="151"/>
      <c r="B215" s="190"/>
      <c r="C215" s="211" t="s">
        <v>462</v>
      </c>
      <c r="D215" s="211" t="s">
        <v>449</v>
      </c>
      <c r="E215" s="211" t="s">
        <v>450</v>
      </c>
      <c r="F215" s="212" t="s">
        <v>209</v>
      </c>
      <c r="G215" s="237"/>
      <c r="H215" s="238">
        <v>0</v>
      </c>
      <c r="I215" s="239"/>
      <c r="J215" s="238">
        <v>1000</v>
      </c>
      <c r="K215" s="239"/>
      <c r="L215" s="238">
        <v>1000</v>
      </c>
      <c r="M215" s="239"/>
      <c r="N215" s="240">
        <v>1000</v>
      </c>
    </row>
    <row r="216" spans="1:14" ht="38.25" x14ac:dyDescent="0.25">
      <c r="A216" s="151"/>
      <c r="B216" s="190"/>
      <c r="C216" s="211" t="s">
        <v>463</v>
      </c>
      <c r="D216" s="211" t="s">
        <v>438</v>
      </c>
      <c r="E216" s="211" t="s">
        <v>464</v>
      </c>
      <c r="F216" s="212" t="s">
        <v>192</v>
      </c>
      <c r="G216" s="237"/>
      <c r="H216" s="238">
        <v>0</v>
      </c>
      <c r="I216" s="239"/>
      <c r="J216" s="238">
        <v>1000</v>
      </c>
      <c r="K216" s="239"/>
      <c r="L216" s="238">
        <v>1000</v>
      </c>
      <c r="M216" s="239"/>
      <c r="N216" s="240">
        <v>1000</v>
      </c>
    </row>
    <row r="217" spans="1:14" ht="25.5" x14ac:dyDescent="0.25">
      <c r="A217" s="151"/>
      <c r="B217" s="190"/>
      <c r="C217" s="211" t="s">
        <v>465</v>
      </c>
      <c r="D217" s="211" t="s">
        <v>466</v>
      </c>
      <c r="E217" s="211" t="s">
        <v>467</v>
      </c>
      <c r="F217" s="212" t="s">
        <v>209</v>
      </c>
      <c r="G217" s="237"/>
      <c r="H217" s="238">
        <v>1435.8</v>
      </c>
      <c r="I217" s="239"/>
      <c r="J217" s="238">
        <v>1884.52</v>
      </c>
      <c r="K217" s="239"/>
      <c r="L217" s="238">
        <v>5223.18</v>
      </c>
      <c r="M217" s="239"/>
      <c r="N217" s="240">
        <v>29882.89</v>
      </c>
    </row>
    <row r="218" spans="1:14" ht="38.25" x14ac:dyDescent="0.25">
      <c r="A218" s="151"/>
      <c r="B218" s="190"/>
      <c r="C218" s="211" t="s">
        <v>468</v>
      </c>
      <c r="D218" s="211" t="s">
        <v>438</v>
      </c>
      <c r="E218" s="211" t="s">
        <v>443</v>
      </c>
      <c r="F218" s="212" t="s">
        <v>228</v>
      </c>
      <c r="G218" s="237"/>
      <c r="H218" s="238">
        <v>0</v>
      </c>
      <c r="I218" s="239"/>
      <c r="J218" s="238">
        <v>0</v>
      </c>
      <c r="K218" s="239"/>
      <c r="L218" s="238">
        <v>0</v>
      </c>
      <c r="M218" s="239"/>
      <c r="N218" s="240">
        <v>10677.56</v>
      </c>
    </row>
    <row r="219" spans="1:14" ht="38.25" x14ac:dyDescent="0.25">
      <c r="A219" s="151"/>
      <c r="B219" s="190"/>
      <c r="C219" s="211" t="s">
        <v>469</v>
      </c>
      <c r="D219" s="211" t="s">
        <v>438</v>
      </c>
      <c r="E219" s="211" t="s">
        <v>460</v>
      </c>
      <c r="F219" s="212" t="s">
        <v>209</v>
      </c>
      <c r="G219" s="237"/>
      <c r="H219" s="238">
        <v>2896</v>
      </c>
      <c r="I219" s="239"/>
      <c r="J219" s="238">
        <v>2896</v>
      </c>
      <c r="K219" s="239"/>
      <c r="L219" s="238">
        <v>2896</v>
      </c>
      <c r="M219" s="239"/>
      <c r="N219" s="240">
        <v>3700</v>
      </c>
    </row>
    <row r="220" spans="1:14" ht="25.5" x14ac:dyDescent="0.25">
      <c r="A220" s="151"/>
      <c r="B220" s="190"/>
      <c r="C220" s="211" t="s">
        <v>470</v>
      </c>
      <c r="D220" s="211" t="s">
        <v>438</v>
      </c>
      <c r="E220" s="211" t="s">
        <v>191</v>
      </c>
      <c r="F220" s="212" t="s">
        <v>209</v>
      </c>
      <c r="G220" s="237"/>
      <c r="H220" s="238">
        <v>0</v>
      </c>
      <c r="I220" s="239"/>
      <c r="J220" s="238">
        <v>0</v>
      </c>
      <c r="K220" s="239"/>
      <c r="L220" s="238">
        <v>6953.46</v>
      </c>
      <c r="M220" s="239"/>
      <c r="N220" s="240">
        <v>11354.18</v>
      </c>
    </row>
    <row r="221" spans="1:14" ht="25.5" x14ac:dyDescent="0.25">
      <c r="A221" s="151"/>
      <c r="B221" s="190"/>
      <c r="C221" s="211" t="s">
        <v>471</v>
      </c>
      <c r="D221" s="211" t="s">
        <v>449</v>
      </c>
      <c r="E221" s="211" t="s">
        <v>450</v>
      </c>
      <c r="F221" s="212" t="s">
        <v>209</v>
      </c>
      <c r="G221" s="237"/>
      <c r="H221" s="238">
        <v>20</v>
      </c>
      <c r="I221" s="239"/>
      <c r="J221" s="238">
        <v>20</v>
      </c>
      <c r="K221" s="239"/>
      <c r="L221" s="238">
        <v>20</v>
      </c>
      <c r="M221" s="239"/>
      <c r="N221" s="240">
        <v>320</v>
      </c>
    </row>
    <row r="222" spans="1:14" ht="38.25" x14ac:dyDescent="0.25">
      <c r="A222" s="151"/>
      <c r="B222" s="190"/>
      <c r="C222" s="211" t="s">
        <v>472</v>
      </c>
      <c r="D222" s="211" t="s">
        <v>438</v>
      </c>
      <c r="E222" s="211" t="s">
        <v>460</v>
      </c>
      <c r="F222" s="212" t="s">
        <v>209</v>
      </c>
      <c r="G222" s="237"/>
      <c r="H222" s="238">
        <v>7370.32</v>
      </c>
      <c r="I222" s="239"/>
      <c r="J222" s="238">
        <v>14740.64</v>
      </c>
      <c r="K222" s="239"/>
      <c r="L222" s="238">
        <v>22110.959999999999</v>
      </c>
      <c r="M222" s="239"/>
      <c r="N222" s="240">
        <v>25800</v>
      </c>
    </row>
    <row r="223" spans="1:14" ht="51" x14ac:dyDescent="0.25">
      <c r="A223" s="151"/>
      <c r="B223" s="190"/>
      <c r="C223" s="211" t="s">
        <v>473</v>
      </c>
      <c r="D223" s="211" t="s">
        <v>438</v>
      </c>
      <c r="E223" s="211" t="s">
        <v>474</v>
      </c>
      <c r="F223" s="212" t="s">
        <v>228</v>
      </c>
      <c r="G223" s="237"/>
      <c r="H223" s="238">
        <v>0</v>
      </c>
      <c r="I223" s="239"/>
      <c r="J223" s="238">
        <v>0</v>
      </c>
      <c r="K223" s="239"/>
      <c r="L223" s="238">
        <v>0</v>
      </c>
      <c r="M223" s="239"/>
      <c r="N223" s="240">
        <v>400</v>
      </c>
    </row>
    <row r="224" spans="1:14" ht="25.5" x14ac:dyDescent="0.25">
      <c r="A224" s="151"/>
      <c r="B224" s="190"/>
      <c r="C224" s="191" t="s">
        <v>475</v>
      </c>
      <c r="D224" s="191" t="s">
        <v>438</v>
      </c>
      <c r="E224" s="191" t="s">
        <v>460</v>
      </c>
      <c r="F224" s="195" t="s">
        <v>209</v>
      </c>
      <c r="G224" s="227"/>
      <c r="H224" s="231">
        <v>1500</v>
      </c>
      <c r="I224" s="229"/>
      <c r="J224" s="231">
        <v>1500</v>
      </c>
      <c r="K224" s="229"/>
      <c r="L224" s="231">
        <v>1500</v>
      </c>
      <c r="M224" s="229"/>
      <c r="N224" s="233">
        <v>1500</v>
      </c>
    </row>
    <row r="225" spans="1:14" x14ac:dyDescent="0.25">
      <c r="A225" s="151" t="s">
        <v>71</v>
      </c>
      <c r="B225" s="150" t="s">
        <v>70</v>
      </c>
      <c r="C225" s="192"/>
      <c r="D225" s="192"/>
      <c r="E225" s="192"/>
      <c r="F225" s="243"/>
      <c r="G225" s="83"/>
      <c r="H225" s="85"/>
      <c r="I225" s="85"/>
      <c r="J225" s="85"/>
      <c r="K225" s="85"/>
      <c r="L225" s="85"/>
      <c r="M225" s="85"/>
      <c r="N225" s="87"/>
    </row>
    <row r="226" spans="1:14" x14ac:dyDescent="0.25">
      <c r="A226" s="151" t="s">
        <v>72</v>
      </c>
      <c r="B226" s="150" t="s">
        <v>12</v>
      </c>
      <c r="C226" s="152"/>
      <c r="D226" s="152"/>
      <c r="E226" s="152"/>
      <c r="F226" s="165"/>
      <c r="G226" s="166"/>
      <c r="H226" s="167"/>
      <c r="I226" s="167"/>
      <c r="J226" s="167"/>
      <c r="K226" s="167"/>
      <c r="L226" s="167"/>
      <c r="M226" s="167"/>
      <c r="N226" s="168"/>
    </row>
    <row r="227" spans="1:14" x14ac:dyDescent="0.25">
      <c r="A227" s="151" t="s">
        <v>74</v>
      </c>
      <c r="B227" s="150" t="s">
        <v>73</v>
      </c>
      <c r="C227" s="203"/>
      <c r="D227" s="203"/>
      <c r="E227" s="203"/>
      <c r="F227" s="260"/>
      <c r="G227" s="166"/>
      <c r="H227" s="167">
        <v>0</v>
      </c>
      <c r="I227" s="167">
        <v>325.48</v>
      </c>
      <c r="J227" s="167">
        <v>0</v>
      </c>
      <c r="K227" s="167">
        <v>325.48</v>
      </c>
      <c r="L227" s="167">
        <v>202.92</v>
      </c>
      <c r="M227" s="167">
        <v>620.87</v>
      </c>
      <c r="N227" s="168">
        <v>380</v>
      </c>
    </row>
    <row r="228" spans="1:14" ht="51" x14ac:dyDescent="0.25">
      <c r="A228" s="151"/>
      <c r="B228" s="190"/>
      <c r="C228" s="193" t="s">
        <v>476</v>
      </c>
      <c r="D228" s="193" t="s">
        <v>477</v>
      </c>
      <c r="E228" s="193" t="s">
        <v>478</v>
      </c>
      <c r="F228" s="197" t="s">
        <v>209</v>
      </c>
      <c r="G228" s="166"/>
      <c r="H228" s="251">
        <v>0</v>
      </c>
      <c r="I228" s="167"/>
      <c r="J228" s="251">
        <v>0</v>
      </c>
      <c r="K228" s="167"/>
      <c r="L228" s="251">
        <v>202.92</v>
      </c>
      <c r="M228" s="167"/>
      <c r="N228" s="253">
        <v>380</v>
      </c>
    </row>
    <row r="229" spans="1:14" x14ac:dyDescent="0.25">
      <c r="A229" s="151" t="s">
        <v>76</v>
      </c>
      <c r="B229" s="150" t="s">
        <v>75</v>
      </c>
      <c r="C229" s="192"/>
      <c r="D229" s="192"/>
      <c r="E229" s="192"/>
      <c r="F229" s="243"/>
      <c r="G229" s="83"/>
      <c r="H229" s="85"/>
      <c r="I229" s="85"/>
      <c r="J229" s="85"/>
      <c r="K229" s="85"/>
      <c r="L229" s="85"/>
      <c r="M229" s="85"/>
      <c r="N229" s="87"/>
    </row>
    <row r="230" spans="1:14" x14ac:dyDescent="0.25">
      <c r="A230" s="151" t="s">
        <v>78</v>
      </c>
      <c r="B230" s="150" t="s">
        <v>77</v>
      </c>
      <c r="C230" s="203"/>
      <c r="D230" s="203"/>
      <c r="E230" s="203"/>
      <c r="F230" s="260"/>
      <c r="G230" s="83"/>
      <c r="H230" s="85">
        <f>SUM(H231:H237)</f>
        <v>30844.899999999998</v>
      </c>
      <c r="I230" s="85">
        <v>21954.39</v>
      </c>
      <c r="J230" s="85">
        <f>SUM(J231:J237)</f>
        <v>31891.09</v>
      </c>
      <c r="K230" s="85">
        <v>21954.39</v>
      </c>
      <c r="L230" s="85">
        <f>SUM(L231:L237)</f>
        <v>46574.94</v>
      </c>
      <c r="M230" s="85">
        <v>30576.13</v>
      </c>
      <c r="N230" s="87">
        <f>SUM(N231:N237)</f>
        <v>49643.8</v>
      </c>
    </row>
    <row r="231" spans="1:14" ht="38.25" x14ac:dyDescent="0.25">
      <c r="A231" s="151"/>
      <c r="B231" s="190"/>
      <c r="C231" s="204" t="s">
        <v>479</v>
      </c>
      <c r="D231" s="204" t="s">
        <v>480</v>
      </c>
      <c r="E231" s="204" t="s">
        <v>481</v>
      </c>
      <c r="F231" s="206" t="s">
        <v>209</v>
      </c>
      <c r="G231" s="228"/>
      <c r="H231" s="235">
        <v>7286.79</v>
      </c>
      <c r="I231" s="230"/>
      <c r="J231" s="235">
        <v>7286.79</v>
      </c>
      <c r="K231" s="230"/>
      <c r="L231" s="235">
        <v>21970.639999999999</v>
      </c>
      <c r="M231" s="230"/>
      <c r="N231" s="236">
        <v>22286.79</v>
      </c>
    </row>
    <row r="232" spans="1:14" ht="38.25" x14ac:dyDescent="0.25">
      <c r="A232" s="151"/>
      <c r="B232" s="190"/>
      <c r="C232" s="211" t="s">
        <v>482</v>
      </c>
      <c r="D232" s="211" t="s">
        <v>483</v>
      </c>
      <c r="E232" s="211" t="s">
        <v>484</v>
      </c>
      <c r="F232" s="212" t="s">
        <v>209</v>
      </c>
      <c r="G232" s="237"/>
      <c r="H232" s="238">
        <v>0</v>
      </c>
      <c r="I232" s="239"/>
      <c r="J232" s="238">
        <v>0</v>
      </c>
      <c r="K232" s="239"/>
      <c r="L232" s="238">
        <v>0</v>
      </c>
      <c r="M232" s="239"/>
      <c r="N232" s="240">
        <v>700</v>
      </c>
    </row>
    <row r="233" spans="1:14" ht="38.25" x14ac:dyDescent="0.25">
      <c r="A233" s="151"/>
      <c r="B233" s="190"/>
      <c r="C233" s="211" t="s">
        <v>485</v>
      </c>
      <c r="D233" s="211" t="s">
        <v>486</v>
      </c>
      <c r="E233" s="211" t="s">
        <v>487</v>
      </c>
      <c r="F233" s="212" t="s">
        <v>209</v>
      </c>
      <c r="G233" s="237"/>
      <c r="H233" s="238">
        <v>0</v>
      </c>
      <c r="I233" s="239"/>
      <c r="J233" s="238">
        <v>873.86</v>
      </c>
      <c r="K233" s="239"/>
      <c r="L233" s="238">
        <v>873.86</v>
      </c>
      <c r="M233" s="239"/>
      <c r="N233" s="240">
        <v>1500</v>
      </c>
    </row>
    <row r="234" spans="1:14" ht="38.25" x14ac:dyDescent="0.25">
      <c r="A234" s="151"/>
      <c r="B234" s="190"/>
      <c r="C234" s="211" t="s">
        <v>488</v>
      </c>
      <c r="D234" s="211" t="s">
        <v>489</v>
      </c>
      <c r="E234" s="211" t="s">
        <v>490</v>
      </c>
      <c r="F234" s="212" t="s">
        <v>228</v>
      </c>
      <c r="G234" s="237"/>
      <c r="H234" s="238">
        <v>716</v>
      </c>
      <c r="I234" s="239"/>
      <c r="J234" s="238">
        <v>853</v>
      </c>
      <c r="K234" s="239"/>
      <c r="L234" s="238">
        <v>853</v>
      </c>
      <c r="M234" s="239"/>
      <c r="N234" s="240">
        <v>2216</v>
      </c>
    </row>
    <row r="235" spans="1:14" ht="38.25" x14ac:dyDescent="0.25">
      <c r="A235" s="151"/>
      <c r="B235" s="190"/>
      <c r="C235" s="211" t="s">
        <v>491</v>
      </c>
      <c r="D235" s="211" t="s">
        <v>480</v>
      </c>
      <c r="E235" s="211" t="s">
        <v>481</v>
      </c>
      <c r="F235" s="212" t="s">
        <v>209</v>
      </c>
      <c r="G235" s="237"/>
      <c r="H235" s="238">
        <v>10193.17</v>
      </c>
      <c r="I235" s="239"/>
      <c r="J235" s="238">
        <v>10193.17</v>
      </c>
      <c r="K235" s="239"/>
      <c r="L235" s="238">
        <v>10193.17</v>
      </c>
      <c r="M235" s="239"/>
      <c r="N235" s="240">
        <v>10193.17</v>
      </c>
    </row>
    <row r="236" spans="1:14" ht="38.25" x14ac:dyDescent="0.25">
      <c r="A236" s="151"/>
      <c r="B236" s="190"/>
      <c r="C236" s="211" t="s">
        <v>492</v>
      </c>
      <c r="D236" s="211" t="s">
        <v>480</v>
      </c>
      <c r="E236" s="211" t="s">
        <v>481</v>
      </c>
      <c r="F236" s="212" t="s">
        <v>209</v>
      </c>
      <c r="G236" s="237"/>
      <c r="H236" s="238">
        <v>2602.7399999999998</v>
      </c>
      <c r="I236" s="239"/>
      <c r="J236" s="238">
        <v>2638.07</v>
      </c>
      <c r="K236" s="239"/>
      <c r="L236" s="238">
        <v>2638.07</v>
      </c>
      <c r="M236" s="239"/>
      <c r="N236" s="240">
        <v>2700</v>
      </c>
    </row>
    <row r="237" spans="1:14" ht="38.25" x14ac:dyDescent="0.25">
      <c r="A237" s="151"/>
      <c r="B237" s="190"/>
      <c r="C237" s="191" t="s">
        <v>493</v>
      </c>
      <c r="D237" s="191" t="s">
        <v>480</v>
      </c>
      <c r="E237" s="191" t="s">
        <v>481</v>
      </c>
      <c r="F237" s="195" t="s">
        <v>209</v>
      </c>
      <c r="G237" s="227"/>
      <c r="H237" s="231">
        <v>10046.200000000001</v>
      </c>
      <c r="I237" s="229"/>
      <c r="J237" s="231">
        <v>10046.200000000001</v>
      </c>
      <c r="K237" s="229"/>
      <c r="L237" s="231">
        <v>10046.200000000001</v>
      </c>
      <c r="M237" s="229"/>
      <c r="N237" s="233">
        <v>10047.84</v>
      </c>
    </row>
    <row r="238" spans="1:14" x14ac:dyDescent="0.25">
      <c r="A238" s="151" t="s">
        <v>80</v>
      </c>
      <c r="B238" s="150" t="s">
        <v>79</v>
      </c>
      <c r="C238" s="193"/>
      <c r="D238" s="193"/>
      <c r="E238" s="193"/>
      <c r="F238" s="245"/>
      <c r="G238" s="83">
        <v>128</v>
      </c>
      <c r="H238" s="85">
        <f>SUM(H239:H242)</f>
        <v>13</v>
      </c>
      <c r="I238" s="85">
        <v>229.77</v>
      </c>
      <c r="J238" s="85">
        <f>SUM(J239:J242)</f>
        <v>109.05</v>
      </c>
      <c r="K238" s="85">
        <v>9151.77</v>
      </c>
      <c r="L238" s="85">
        <f>SUM(L239:L242)</f>
        <v>9451.92</v>
      </c>
      <c r="M238" s="85">
        <v>9777.41</v>
      </c>
      <c r="N238" s="87">
        <f>SUM(N239:N242)</f>
        <v>22550</v>
      </c>
    </row>
    <row r="239" spans="1:14" ht="25.5" x14ac:dyDescent="0.25">
      <c r="A239" s="151"/>
      <c r="B239" s="190"/>
      <c r="C239" s="204" t="s">
        <v>494</v>
      </c>
      <c r="D239" s="204" t="s">
        <v>495</v>
      </c>
      <c r="E239" s="204" t="s">
        <v>191</v>
      </c>
      <c r="F239" s="206" t="s">
        <v>209</v>
      </c>
      <c r="G239" s="228"/>
      <c r="H239" s="235">
        <v>0</v>
      </c>
      <c r="I239" s="230"/>
      <c r="J239" s="235">
        <v>0</v>
      </c>
      <c r="K239" s="230"/>
      <c r="L239" s="235">
        <v>9210</v>
      </c>
      <c r="M239" s="230"/>
      <c r="N239" s="236">
        <v>10500</v>
      </c>
    </row>
    <row r="240" spans="1:14" ht="25.5" x14ac:dyDescent="0.25">
      <c r="A240" s="151"/>
      <c r="B240" s="190"/>
      <c r="C240" s="211" t="s">
        <v>496</v>
      </c>
      <c r="D240" s="211" t="s">
        <v>497</v>
      </c>
      <c r="E240" s="211" t="s">
        <v>498</v>
      </c>
      <c r="F240" s="212" t="s">
        <v>192</v>
      </c>
      <c r="G240" s="237"/>
      <c r="H240" s="238">
        <v>13</v>
      </c>
      <c r="I240" s="239"/>
      <c r="J240" s="238">
        <v>109.05</v>
      </c>
      <c r="K240" s="239"/>
      <c r="L240" s="238">
        <v>241.92</v>
      </c>
      <c r="M240" s="239"/>
      <c r="N240" s="240">
        <v>2000</v>
      </c>
    </row>
    <row r="241" spans="1:14" ht="25.5" x14ac:dyDescent="0.25">
      <c r="A241" s="151"/>
      <c r="B241" s="190"/>
      <c r="C241" s="211" t="s">
        <v>499</v>
      </c>
      <c r="D241" s="211" t="s">
        <v>500</v>
      </c>
      <c r="E241" s="211" t="s">
        <v>501</v>
      </c>
      <c r="F241" s="212" t="s">
        <v>209</v>
      </c>
      <c r="G241" s="237"/>
      <c r="H241" s="238">
        <v>0</v>
      </c>
      <c r="I241" s="239"/>
      <c r="J241" s="238">
        <v>0</v>
      </c>
      <c r="K241" s="239"/>
      <c r="L241" s="238">
        <v>0</v>
      </c>
      <c r="M241" s="239"/>
      <c r="N241" s="240">
        <v>10000</v>
      </c>
    </row>
    <row r="242" spans="1:14" ht="25.5" x14ac:dyDescent="0.25">
      <c r="A242" s="151"/>
      <c r="B242" s="190"/>
      <c r="C242" s="191" t="s">
        <v>502</v>
      </c>
      <c r="D242" s="191" t="s">
        <v>503</v>
      </c>
      <c r="E242" s="191" t="s">
        <v>504</v>
      </c>
      <c r="F242" s="195" t="s">
        <v>209</v>
      </c>
      <c r="G242" s="227"/>
      <c r="H242" s="231">
        <v>0</v>
      </c>
      <c r="I242" s="229"/>
      <c r="J242" s="231">
        <v>0</v>
      </c>
      <c r="K242" s="229"/>
      <c r="L242" s="231">
        <v>0</v>
      </c>
      <c r="M242" s="229"/>
      <c r="N242" s="233">
        <v>50</v>
      </c>
    </row>
    <row r="243" spans="1:14" x14ac:dyDescent="0.25">
      <c r="A243" s="154" t="s">
        <v>62</v>
      </c>
      <c r="B243" s="156" t="s">
        <v>127</v>
      </c>
      <c r="C243" s="192"/>
      <c r="D243" s="192"/>
      <c r="E243" s="192"/>
      <c r="F243" s="243"/>
      <c r="G243" s="75">
        <f>SUM(G117:G238)</f>
        <v>111363.92</v>
      </c>
      <c r="H243" s="76">
        <f>SUM(H238,H230,H229,H227,H226,H225,H199,H146,H135,H117)</f>
        <v>204486.26</v>
      </c>
      <c r="I243" s="76">
        <f>SUM(I238,I230,I229,I227,I226,I225,I199,I146,I135,I117)</f>
        <v>229331.35</v>
      </c>
      <c r="J243" s="76">
        <f>SUM(J238,J230,J229,J227,J226,J225,J199,J146,J135,J117)</f>
        <v>374718.82999999996</v>
      </c>
      <c r="K243" s="76">
        <f>SUM(K238,K230,K229,K227,K226,K225,K199,K146,K135,K117)</f>
        <v>364736.23</v>
      </c>
      <c r="L243" s="76">
        <f>SUM(L238,L230,L229,L227,L226,L225,L199,L146,L135,L117)</f>
        <v>524908.41</v>
      </c>
      <c r="M243" s="76">
        <f>SUM(M117:M238)</f>
        <v>492029.89999999997</v>
      </c>
      <c r="N243" s="77">
        <f>SUM(N238,N230,N229,N227,N226,N225,N199,N146,N135,N117)</f>
        <v>864768.98</v>
      </c>
    </row>
    <row r="244" spans="1:14" x14ac:dyDescent="0.25">
      <c r="A244" s="151" t="s">
        <v>83</v>
      </c>
      <c r="B244" s="150" t="s">
        <v>82</v>
      </c>
      <c r="C244" s="152"/>
      <c r="D244" s="152"/>
      <c r="E244" s="152"/>
      <c r="F244" s="165"/>
      <c r="G244" s="71"/>
      <c r="H244" s="73"/>
      <c r="I244" s="85"/>
      <c r="J244" s="85"/>
      <c r="K244" s="85"/>
      <c r="L244" s="85"/>
      <c r="M244" s="85"/>
      <c r="N244" s="169"/>
    </row>
    <row r="245" spans="1:14" x14ac:dyDescent="0.25">
      <c r="A245" s="151" t="s">
        <v>85</v>
      </c>
      <c r="B245" s="150" t="s">
        <v>84</v>
      </c>
      <c r="C245" s="203"/>
      <c r="D245" s="203"/>
      <c r="E245" s="203"/>
      <c r="F245" s="260"/>
      <c r="G245" s="166">
        <v>187127.85</v>
      </c>
      <c r="H245" s="167">
        <f>SUM(H246:H282)</f>
        <v>64660.020000000004</v>
      </c>
      <c r="I245" s="167">
        <v>203816.86</v>
      </c>
      <c r="J245" s="167">
        <f>SUM(J246:J282)</f>
        <v>87389.98</v>
      </c>
      <c r="K245" s="167">
        <v>258488.81</v>
      </c>
      <c r="L245" s="167">
        <f>SUM(L246:L282)</f>
        <v>503466.19999999995</v>
      </c>
      <c r="M245" s="167">
        <v>467143.46</v>
      </c>
      <c r="N245" s="168">
        <f>SUM(N246:N282)</f>
        <v>3701325.3500000006</v>
      </c>
    </row>
    <row r="246" spans="1:14" ht="25.5" x14ac:dyDescent="0.25">
      <c r="A246" s="151"/>
      <c r="B246" s="190"/>
      <c r="C246" s="204" t="s">
        <v>505</v>
      </c>
      <c r="D246" s="204" t="s">
        <v>506</v>
      </c>
      <c r="E246" s="204" t="s">
        <v>191</v>
      </c>
      <c r="F246" s="206" t="s">
        <v>209</v>
      </c>
      <c r="G246" s="247"/>
      <c r="H246" s="254">
        <v>0</v>
      </c>
      <c r="I246" s="249"/>
      <c r="J246" s="254">
        <v>1049.2</v>
      </c>
      <c r="K246" s="249"/>
      <c r="L246" s="254">
        <v>1049.2</v>
      </c>
      <c r="M246" s="249"/>
      <c r="N246" s="255">
        <v>18000</v>
      </c>
    </row>
    <row r="247" spans="1:14" ht="25.5" x14ac:dyDescent="0.25">
      <c r="A247" s="151"/>
      <c r="B247" s="190"/>
      <c r="C247" s="211" t="s">
        <v>507</v>
      </c>
      <c r="D247" s="211" t="s">
        <v>508</v>
      </c>
      <c r="E247" s="211" t="s">
        <v>191</v>
      </c>
      <c r="F247" s="212" t="s">
        <v>209</v>
      </c>
      <c r="G247" s="256"/>
      <c r="H247" s="257">
        <v>0</v>
      </c>
      <c r="I247" s="258"/>
      <c r="J247" s="257">
        <v>0</v>
      </c>
      <c r="K247" s="258"/>
      <c r="L247" s="257">
        <v>0</v>
      </c>
      <c r="M247" s="258"/>
      <c r="N247" s="259">
        <v>10744.2</v>
      </c>
    </row>
    <row r="248" spans="1:14" ht="38.25" x14ac:dyDescent="0.25">
      <c r="A248" s="151"/>
      <c r="B248" s="190"/>
      <c r="C248" s="211" t="s">
        <v>509</v>
      </c>
      <c r="D248" s="211" t="s">
        <v>510</v>
      </c>
      <c r="E248" s="211" t="s">
        <v>191</v>
      </c>
      <c r="F248" s="212" t="s">
        <v>209</v>
      </c>
      <c r="G248" s="256"/>
      <c r="H248" s="257">
        <v>0</v>
      </c>
      <c r="I248" s="258"/>
      <c r="J248" s="257">
        <v>0</v>
      </c>
      <c r="K248" s="258"/>
      <c r="L248" s="257">
        <v>0</v>
      </c>
      <c r="M248" s="258"/>
      <c r="N248" s="259">
        <v>3000</v>
      </c>
    </row>
    <row r="249" spans="1:14" ht="38.25" x14ac:dyDescent="0.25">
      <c r="A249" s="151"/>
      <c r="B249" s="190"/>
      <c r="C249" s="211" t="s">
        <v>511</v>
      </c>
      <c r="D249" s="211" t="s">
        <v>512</v>
      </c>
      <c r="E249" s="211" t="s">
        <v>191</v>
      </c>
      <c r="F249" s="212" t="s">
        <v>209</v>
      </c>
      <c r="G249" s="256"/>
      <c r="H249" s="257">
        <v>0</v>
      </c>
      <c r="I249" s="258"/>
      <c r="J249" s="257">
        <v>0</v>
      </c>
      <c r="K249" s="258"/>
      <c r="L249" s="257">
        <v>0</v>
      </c>
      <c r="M249" s="258"/>
      <c r="N249" s="259">
        <v>50000</v>
      </c>
    </row>
    <row r="250" spans="1:14" ht="38.25" x14ac:dyDescent="0.25">
      <c r="A250" s="151"/>
      <c r="B250" s="190"/>
      <c r="C250" s="211" t="s">
        <v>513</v>
      </c>
      <c r="D250" s="211" t="s">
        <v>514</v>
      </c>
      <c r="E250" s="211" t="s">
        <v>515</v>
      </c>
      <c r="F250" s="212" t="s">
        <v>209</v>
      </c>
      <c r="G250" s="256"/>
      <c r="H250" s="257">
        <v>8670.92</v>
      </c>
      <c r="I250" s="258"/>
      <c r="J250" s="257">
        <v>10195.92</v>
      </c>
      <c r="K250" s="258"/>
      <c r="L250" s="257">
        <v>10195.92</v>
      </c>
      <c r="M250" s="258"/>
      <c r="N250" s="259">
        <v>50000</v>
      </c>
    </row>
    <row r="251" spans="1:14" ht="38.25" x14ac:dyDescent="0.25">
      <c r="A251" s="151"/>
      <c r="B251" s="190"/>
      <c r="C251" s="211" t="s">
        <v>516</v>
      </c>
      <c r="D251" s="211" t="s">
        <v>512</v>
      </c>
      <c r="E251" s="211" t="s">
        <v>517</v>
      </c>
      <c r="F251" s="212" t="s">
        <v>209</v>
      </c>
      <c r="G251" s="256"/>
      <c r="H251" s="257">
        <v>0</v>
      </c>
      <c r="I251" s="258"/>
      <c r="J251" s="257">
        <v>0</v>
      </c>
      <c r="K251" s="258"/>
      <c r="L251" s="257">
        <v>0</v>
      </c>
      <c r="M251" s="258"/>
      <c r="N251" s="259">
        <v>50000</v>
      </c>
    </row>
    <row r="252" spans="1:14" ht="25.5" x14ac:dyDescent="0.25">
      <c r="A252" s="151"/>
      <c r="B252" s="190"/>
      <c r="C252" s="211" t="s">
        <v>518</v>
      </c>
      <c r="D252" s="211" t="s">
        <v>514</v>
      </c>
      <c r="E252" s="211" t="s">
        <v>515</v>
      </c>
      <c r="F252" s="212" t="s">
        <v>209</v>
      </c>
      <c r="G252" s="256"/>
      <c r="H252" s="257">
        <v>0</v>
      </c>
      <c r="I252" s="258"/>
      <c r="J252" s="257">
        <v>0</v>
      </c>
      <c r="K252" s="258"/>
      <c r="L252" s="257">
        <v>0</v>
      </c>
      <c r="M252" s="258"/>
      <c r="N252" s="259">
        <v>100000</v>
      </c>
    </row>
    <row r="253" spans="1:14" ht="38.25" x14ac:dyDescent="0.25">
      <c r="A253" s="151"/>
      <c r="B253" s="190"/>
      <c r="C253" s="211" t="s">
        <v>519</v>
      </c>
      <c r="D253" s="211" t="s">
        <v>520</v>
      </c>
      <c r="E253" s="211" t="s">
        <v>521</v>
      </c>
      <c r="F253" s="212" t="s">
        <v>209</v>
      </c>
      <c r="G253" s="256"/>
      <c r="H253" s="257">
        <v>32099.55</v>
      </c>
      <c r="I253" s="258"/>
      <c r="J253" s="257">
        <v>32099.55</v>
      </c>
      <c r="K253" s="258"/>
      <c r="L253" s="257">
        <v>32985.74</v>
      </c>
      <c r="M253" s="258"/>
      <c r="N253" s="259">
        <v>33387.910000000003</v>
      </c>
    </row>
    <row r="254" spans="1:14" ht="25.5" x14ac:dyDescent="0.25">
      <c r="A254" s="151"/>
      <c r="B254" s="190"/>
      <c r="C254" s="211" t="s">
        <v>522</v>
      </c>
      <c r="D254" s="211" t="s">
        <v>523</v>
      </c>
      <c r="E254" s="211" t="s">
        <v>524</v>
      </c>
      <c r="F254" s="212" t="s">
        <v>209</v>
      </c>
      <c r="G254" s="256"/>
      <c r="H254" s="257">
        <v>0</v>
      </c>
      <c r="I254" s="258"/>
      <c r="J254" s="257">
        <v>0</v>
      </c>
      <c r="K254" s="258"/>
      <c r="L254" s="257">
        <v>0</v>
      </c>
      <c r="M254" s="258"/>
      <c r="N254" s="259">
        <v>65000</v>
      </c>
    </row>
    <row r="255" spans="1:14" ht="25.5" x14ac:dyDescent="0.25">
      <c r="A255" s="151"/>
      <c r="B255" s="190"/>
      <c r="C255" s="211" t="s">
        <v>525</v>
      </c>
      <c r="D255" s="211" t="s">
        <v>523</v>
      </c>
      <c r="E255" s="211" t="s">
        <v>524</v>
      </c>
      <c r="F255" s="212" t="s">
        <v>209</v>
      </c>
      <c r="G255" s="256"/>
      <c r="H255" s="257">
        <v>0</v>
      </c>
      <c r="I255" s="258"/>
      <c r="J255" s="257">
        <v>0</v>
      </c>
      <c r="K255" s="258"/>
      <c r="L255" s="257">
        <v>0</v>
      </c>
      <c r="M255" s="258"/>
      <c r="N255" s="259">
        <v>9150</v>
      </c>
    </row>
    <row r="256" spans="1:14" ht="25.5" x14ac:dyDescent="0.25">
      <c r="A256" s="151"/>
      <c r="B256" s="190"/>
      <c r="C256" s="211" t="s">
        <v>526</v>
      </c>
      <c r="D256" s="211" t="s">
        <v>527</v>
      </c>
      <c r="E256" s="211" t="s">
        <v>191</v>
      </c>
      <c r="F256" s="212" t="s">
        <v>209</v>
      </c>
      <c r="G256" s="256"/>
      <c r="H256" s="257">
        <v>0</v>
      </c>
      <c r="I256" s="258"/>
      <c r="J256" s="257">
        <v>4085.78</v>
      </c>
      <c r="K256" s="258"/>
      <c r="L256" s="257">
        <v>7672.58</v>
      </c>
      <c r="M256" s="258"/>
      <c r="N256" s="259">
        <v>12000</v>
      </c>
    </row>
    <row r="257" spans="1:14" ht="38.25" x14ac:dyDescent="0.25">
      <c r="A257" s="151"/>
      <c r="B257" s="190"/>
      <c r="C257" s="211" t="s">
        <v>528</v>
      </c>
      <c r="D257" s="211" t="s">
        <v>512</v>
      </c>
      <c r="E257" s="211" t="s">
        <v>517</v>
      </c>
      <c r="F257" s="212" t="s">
        <v>209</v>
      </c>
      <c r="G257" s="256"/>
      <c r="H257" s="257">
        <v>0</v>
      </c>
      <c r="I257" s="258"/>
      <c r="J257" s="257">
        <v>0</v>
      </c>
      <c r="K257" s="258"/>
      <c r="L257" s="257">
        <v>0</v>
      </c>
      <c r="M257" s="258"/>
      <c r="N257" s="259">
        <v>5000</v>
      </c>
    </row>
    <row r="258" spans="1:14" ht="25.5" x14ac:dyDescent="0.25">
      <c r="A258" s="151"/>
      <c r="B258" s="190"/>
      <c r="C258" s="211" t="s">
        <v>529</v>
      </c>
      <c r="D258" s="211" t="s">
        <v>520</v>
      </c>
      <c r="E258" s="211" t="s">
        <v>191</v>
      </c>
      <c r="F258" s="212" t="s">
        <v>209</v>
      </c>
      <c r="G258" s="256"/>
      <c r="H258" s="257">
        <v>0</v>
      </c>
      <c r="I258" s="258"/>
      <c r="J258" s="257">
        <v>0</v>
      </c>
      <c r="K258" s="258"/>
      <c r="L258" s="257">
        <v>0</v>
      </c>
      <c r="M258" s="258"/>
      <c r="N258" s="259">
        <v>35000</v>
      </c>
    </row>
    <row r="259" spans="1:14" ht="38.25" x14ac:dyDescent="0.25">
      <c r="A259" s="151"/>
      <c r="B259" s="190"/>
      <c r="C259" s="211" t="s">
        <v>530</v>
      </c>
      <c r="D259" s="211" t="s">
        <v>531</v>
      </c>
      <c r="E259" s="211" t="s">
        <v>532</v>
      </c>
      <c r="F259" s="212" t="s">
        <v>209</v>
      </c>
      <c r="G259" s="256"/>
      <c r="H259" s="257">
        <v>0</v>
      </c>
      <c r="I259" s="258"/>
      <c r="J259" s="257">
        <v>0</v>
      </c>
      <c r="K259" s="258"/>
      <c r="L259" s="257">
        <v>0</v>
      </c>
      <c r="M259" s="258"/>
      <c r="N259" s="259">
        <v>449742.21</v>
      </c>
    </row>
    <row r="260" spans="1:14" ht="38.25" x14ac:dyDescent="0.25">
      <c r="A260" s="151"/>
      <c r="B260" s="190"/>
      <c r="C260" s="211" t="s">
        <v>533</v>
      </c>
      <c r="D260" s="211" t="s">
        <v>520</v>
      </c>
      <c r="E260" s="211" t="s">
        <v>534</v>
      </c>
      <c r="F260" s="212" t="s">
        <v>209</v>
      </c>
      <c r="G260" s="256"/>
      <c r="H260" s="257">
        <v>0</v>
      </c>
      <c r="I260" s="258"/>
      <c r="J260" s="257">
        <v>0</v>
      </c>
      <c r="K260" s="258"/>
      <c r="L260" s="257">
        <v>0</v>
      </c>
      <c r="M260" s="258"/>
      <c r="N260" s="259">
        <v>430000</v>
      </c>
    </row>
    <row r="261" spans="1:14" ht="25.5" x14ac:dyDescent="0.25">
      <c r="A261" s="151"/>
      <c r="B261" s="190"/>
      <c r="C261" s="211" t="s">
        <v>535</v>
      </c>
      <c r="D261" s="211" t="s">
        <v>520</v>
      </c>
      <c r="E261" s="211" t="s">
        <v>534</v>
      </c>
      <c r="F261" s="212" t="s">
        <v>209</v>
      </c>
      <c r="G261" s="256"/>
      <c r="H261" s="257">
        <v>0</v>
      </c>
      <c r="I261" s="258"/>
      <c r="J261" s="257">
        <v>0</v>
      </c>
      <c r="K261" s="258"/>
      <c r="L261" s="257">
        <v>0</v>
      </c>
      <c r="M261" s="258"/>
      <c r="N261" s="259">
        <v>50000</v>
      </c>
    </row>
    <row r="262" spans="1:14" ht="38.25" x14ac:dyDescent="0.25">
      <c r="A262" s="151"/>
      <c r="B262" s="190"/>
      <c r="C262" s="211" t="s">
        <v>536</v>
      </c>
      <c r="D262" s="211" t="s">
        <v>520</v>
      </c>
      <c r="E262" s="211" t="s">
        <v>534</v>
      </c>
      <c r="F262" s="212" t="s">
        <v>209</v>
      </c>
      <c r="G262" s="256"/>
      <c r="H262" s="257">
        <v>0</v>
      </c>
      <c r="I262" s="258"/>
      <c r="J262" s="257">
        <v>0</v>
      </c>
      <c r="K262" s="258"/>
      <c r="L262" s="257">
        <v>0</v>
      </c>
      <c r="M262" s="258"/>
      <c r="N262" s="259">
        <v>96590.91</v>
      </c>
    </row>
    <row r="263" spans="1:14" ht="25.5" x14ac:dyDescent="0.25">
      <c r="A263" s="151"/>
      <c r="B263" s="190"/>
      <c r="C263" s="211" t="s">
        <v>537</v>
      </c>
      <c r="D263" s="211" t="s">
        <v>520</v>
      </c>
      <c r="E263" s="211" t="s">
        <v>538</v>
      </c>
      <c r="F263" s="212" t="s">
        <v>209</v>
      </c>
      <c r="G263" s="256"/>
      <c r="H263" s="257">
        <v>0</v>
      </c>
      <c r="I263" s="258"/>
      <c r="J263" s="257">
        <v>0</v>
      </c>
      <c r="K263" s="258"/>
      <c r="L263" s="257">
        <v>0</v>
      </c>
      <c r="M263" s="258"/>
      <c r="N263" s="259">
        <v>10000</v>
      </c>
    </row>
    <row r="264" spans="1:14" ht="25.5" x14ac:dyDescent="0.25">
      <c r="A264" s="151"/>
      <c r="B264" s="190"/>
      <c r="C264" s="211" t="s">
        <v>539</v>
      </c>
      <c r="D264" s="211" t="s">
        <v>510</v>
      </c>
      <c r="E264" s="211" t="s">
        <v>540</v>
      </c>
      <c r="F264" s="212" t="s">
        <v>209</v>
      </c>
      <c r="G264" s="256"/>
      <c r="H264" s="257">
        <v>0</v>
      </c>
      <c r="I264" s="258"/>
      <c r="J264" s="257">
        <v>0</v>
      </c>
      <c r="K264" s="258"/>
      <c r="L264" s="257">
        <v>0</v>
      </c>
      <c r="M264" s="258"/>
      <c r="N264" s="259">
        <v>3000</v>
      </c>
    </row>
    <row r="265" spans="1:14" ht="25.5" x14ac:dyDescent="0.25">
      <c r="A265" s="151"/>
      <c r="B265" s="190"/>
      <c r="C265" s="211" t="s">
        <v>541</v>
      </c>
      <c r="D265" s="211" t="s">
        <v>512</v>
      </c>
      <c r="E265" s="211" t="s">
        <v>191</v>
      </c>
      <c r="F265" s="212" t="s">
        <v>209</v>
      </c>
      <c r="G265" s="256"/>
      <c r="H265" s="257">
        <v>0</v>
      </c>
      <c r="I265" s="258"/>
      <c r="J265" s="257">
        <v>0</v>
      </c>
      <c r="K265" s="258"/>
      <c r="L265" s="257">
        <v>0</v>
      </c>
      <c r="M265" s="258"/>
      <c r="N265" s="259">
        <v>10000</v>
      </c>
    </row>
    <row r="266" spans="1:14" ht="25.5" x14ac:dyDescent="0.25">
      <c r="A266" s="151"/>
      <c r="B266" s="190"/>
      <c r="C266" s="211" t="s">
        <v>542</v>
      </c>
      <c r="D266" s="211" t="s">
        <v>520</v>
      </c>
      <c r="E266" s="211" t="s">
        <v>543</v>
      </c>
      <c r="F266" s="212" t="s">
        <v>209</v>
      </c>
      <c r="G266" s="256"/>
      <c r="H266" s="257">
        <v>0</v>
      </c>
      <c r="I266" s="258"/>
      <c r="J266" s="257">
        <v>0</v>
      </c>
      <c r="K266" s="258"/>
      <c r="L266" s="257">
        <v>0</v>
      </c>
      <c r="M266" s="258"/>
      <c r="N266" s="259">
        <v>88122.96</v>
      </c>
    </row>
    <row r="267" spans="1:14" ht="25.5" x14ac:dyDescent="0.25">
      <c r="A267" s="151"/>
      <c r="B267" s="190"/>
      <c r="C267" s="211" t="s">
        <v>544</v>
      </c>
      <c r="D267" s="211" t="s">
        <v>545</v>
      </c>
      <c r="E267" s="211" t="s">
        <v>546</v>
      </c>
      <c r="F267" s="212" t="s">
        <v>209</v>
      </c>
      <c r="G267" s="256"/>
      <c r="H267" s="257">
        <v>0</v>
      </c>
      <c r="I267" s="258"/>
      <c r="J267" s="257">
        <v>0</v>
      </c>
      <c r="K267" s="258"/>
      <c r="L267" s="257">
        <v>53549.53</v>
      </c>
      <c r="M267" s="258"/>
      <c r="N267" s="259">
        <v>154122.29999999999</v>
      </c>
    </row>
    <row r="268" spans="1:14" ht="38.25" x14ac:dyDescent="0.25">
      <c r="A268" s="151"/>
      <c r="B268" s="190"/>
      <c r="C268" s="211" t="s">
        <v>547</v>
      </c>
      <c r="D268" s="211" t="s">
        <v>514</v>
      </c>
      <c r="E268" s="211" t="s">
        <v>515</v>
      </c>
      <c r="F268" s="212" t="s">
        <v>209</v>
      </c>
      <c r="G268" s="256"/>
      <c r="H268" s="257">
        <v>2562</v>
      </c>
      <c r="I268" s="258"/>
      <c r="J268" s="257">
        <v>3050.78</v>
      </c>
      <c r="K268" s="258"/>
      <c r="L268" s="257">
        <v>5390.78</v>
      </c>
      <c r="M268" s="258"/>
      <c r="N268" s="259">
        <v>50000</v>
      </c>
    </row>
    <row r="269" spans="1:14" ht="25.5" x14ac:dyDescent="0.25">
      <c r="A269" s="151"/>
      <c r="B269" s="190"/>
      <c r="C269" s="211" t="s">
        <v>548</v>
      </c>
      <c r="D269" s="211" t="s">
        <v>514</v>
      </c>
      <c r="E269" s="211" t="s">
        <v>515</v>
      </c>
      <c r="F269" s="212" t="s">
        <v>228</v>
      </c>
      <c r="G269" s="256"/>
      <c r="H269" s="257">
        <v>0</v>
      </c>
      <c r="I269" s="258"/>
      <c r="J269" s="257">
        <v>5075.2</v>
      </c>
      <c r="K269" s="258"/>
      <c r="L269" s="257">
        <v>5075.2</v>
      </c>
      <c r="M269" s="258"/>
      <c r="N269" s="259">
        <v>88181.6</v>
      </c>
    </row>
    <row r="270" spans="1:14" ht="63.75" x14ac:dyDescent="0.25">
      <c r="A270" s="151"/>
      <c r="B270" s="190"/>
      <c r="C270" s="211" t="s">
        <v>549</v>
      </c>
      <c r="D270" s="211" t="s">
        <v>550</v>
      </c>
      <c r="E270" s="211" t="s">
        <v>551</v>
      </c>
      <c r="F270" s="212" t="s">
        <v>209</v>
      </c>
      <c r="G270" s="256"/>
      <c r="H270" s="257">
        <v>0</v>
      </c>
      <c r="I270" s="258"/>
      <c r="J270" s="257">
        <v>0</v>
      </c>
      <c r="K270" s="258"/>
      <c r="L270" s="257">
        <v>67376.3</v>
      </c>
      <c r="M270" s="258"/>
      <c r="N270" s="259">
        <v>88240</v>
      </c>
    </row>
    <row r="271" spans="1:14" ht="38.25" x14ac:dyDescent="0.25">
      <c r="A271" s="151"/>
      <c r="B271" s="190"/>
      <c r="C271" s="211" t="s">
        <v>552</v>
      </c>
      <c r="D271" s="211" t="s">
        <v>520</v>
      </c>
      <c r="E271" s="211" t="s">
        <v>553</v>
      </c>
      <c r="F271" s="212" t="s">
        <v>209</v>
      </c>
      <c r="G271" s="256"/>
      <c r="H271" s="257">
        <v>0</v>
      </c>
      <c r="I271" s="258"/>
      <c r="J271" s="257">
        <v>0</v>
      </c>
      <c r="K271" s="258"/>
      <c r="L271" s="257">
        <v>97023.93</v>
      </c>
      <c r="M271" s="258"/>
      <c r="N271" s="259">
        <v>179702.94</v>
      </c>
    </row>
    <row r="272" spans="1:14" ht="25.5" x14ac:dyDescent="0.25">
      <c r="A272" s="151"/>
      <c r="B272" s="190"/>
      <c r="C272" s="211" t="s">
        <v>554</v>
      </c>
      <c r="D272" s="211" t="s">
        <v>520</v>
      </c>
      <c r="E272" s="211" t="s">
        <v>553</v>
      </c>
      <c r="F272" s="212" t="s">
        <v>228</v>
      </c>
      <c r="G272" s="256"/>
      <c r="H272" s="257">
        <v>0</v>
      </c>
      <c r="I272" s="258"/>
      <c r="J272" s="257">
        <v>0</v>
      </c>
      <c r="K272" s="258"/>
      <c r="L272" s="257">
        <v>0</v>
      </c>
      <c r="M272" s="258"/>
      <c r="N272" s="259">
        <v>10000</v>
      </c>
    </row>
    <row r="273" spans="1:14" ht="25.5" x14ac:dyDescent="0.25">
      <c r="A273" s="151"/>
      <c r="B273" s="190"/>
      <c r="C273" s="211" t="s">
        <v>555</v>
      </c>
      <c r="D273" s="211" t="s">
        <v>520</v>
      </c>
      <c r="E273" s="211" t="s">
        <v>553</v>
      </c>
      <c r="F273" s="212" t="s">
        <v>209</v>
      </c>
      <c r="G273" s="256"/>
      <c r="H273" s="257">
        <v>0</v>
      </c>
      <c r="I273" s="258"/>
      <c r="J273" s="257">
        <v>0</v>
      </c>
      <c r="K273" s="258"/>
      <c r="L273" s="257">
        <v>0</v>
      </c>
      <c r="M273" s="258"/>
      <c r="N273" s="259">
        <v>200000</v>
      </c>
    </row>
    <row r="274" spans="1:14" ht="25.5" x14ac:dyDescent="0.25">
      <c r="A274" s="151"/>
      <c r="B274" s="190"/>
      <c r="C274" s="211" t="s">
        <v>556</v>
      </c>
      <c r="D274" s="211" t="s">
        <v>520</v>
      </c>
      <c r="E274" s="211" t="s">
        <v>191</v>
      </c>
      <c r="F274" s="212" t="s">
        <v>209</v>
      </c>
      <c r="G274" s="256"/>
      <c r="H274" s="257">
        <v>0</v>
      </c>
      <c r="I274" s="258"/>
      <c r="J274" s="257">
        <v>0</v>
      </c>
      <c r="K274" s="258"/>
      <c r="L274" s="257">
        <v>0</v>
      </c>
      <c r="M274" s="258"/>
      <c r="N274" s="259">
        <v>8979.08</v>
      </c>
    </row>
    <row r="275" spans="1:14" ht="25.5" x14ac:dyDescent="0.25">
      <c r="A275" s="151"/>
      <c r="B275" s="190"/>
      <c r="C275" s="211" t="s">
        <v>557</v>
      </c>
      <c r="D275" s="211" t="s">
        <v>520</v>
      </c>
      <c r="E275" s="211" t="s">
        <v>558</v>
      </c>
      <c r="F275" s="212" t="s">
        <v>209</v>
      </c>
      <c r="G275" s="256"/>
      <c r="H275" s="257">
        <v>0</v>
      </c>
      <c r="I275" s="258"/>
      <c r="J275" s="257">
        <v>0</v>
      </c>
      <c r="K275" s="258"/>
      <c r="L275" s="257">
        <v>6843.44</v>
      </c>
      <c r="M275" s="258"/>
      <c r="N275" s="259">
        <v>120000</v>
      </c>
    </row>
    <row r="276" spans="1:14" ht="25.5" x14ac:dyDescent="0.25">
      <c r="A276" s="151"/>
      <c r="B276" s="190"/>
      <c r="C276" s="211" t="s">
        <v>559</v>
      </c>
      <c r="D276" s="211" t="s">
        <v>520</v>
      </c>
      <c r="E276" s="211" t="s">
        <v>191</v>
      </c>
      <c r="F276" s="212" t="s">
        <v>209</v>
      </c>
      <c r="G276" s="256"/>
      <c r="H276" s="257">
        <v>1028.68</v>
      </c>
      <c r="I276" s="258"/>
      <c r="J276" s="257">
        <v>1699.68</v>
      </c>
      <c r="K276" s="258"/>
      <c r="L276" s="257">
        <v>2213.91</v>
      </c>
      <c r="M276" s="258"/>
      <c r="N276" s="259">
        <v>50000</v>
      </c>
    </row>
    <row r="277" spans="1:14" ht="25.5" x14ac:dyDescent="0.25">
      <c r="A277" s="151"/>
      <c r="B277" s="190"/>
      <c r="C277" s="211" t="s">
        <v>560</v>
      </c>
      <c r="D277" s="211" t="s">
        <v>520</v>
      </c>
      <c r="E277" s="211" t="s">
        <v>558</v>
      </c>
      <c r="F277" s="212" t="s">
        <v>209</v>
      </c>
      <c r="G277" s="256"/>
      <c r="H277" s="257">
        <v>0</v>
      </c>
      <c r="I277" s="258"/>
      <c r="J277" s="257">
        <v>0</v>
      </c>
      <c r="K277" s="258"/>
      <c r="L277" s="257">
        <v>154208.03</v>
      </c>
      <c r="M277" s="258"/>
      <c r="N277" s="259">
        <v>384142.45</v>
      </c>
    </row>
    <row r="278" spans="1:14" ht="25.5" x14ac:dyDescent="0.25">
      <c r="A278" s="151"/>
      <c r="B278" s="190"/>
      <c r="C278" s="211" t="s">
        <v>561</v>
      </c>
      <c r="D278" s="211" t="s">
        <v>520</v>
      </c>
      <c r="E278" s="211" t="s">
        <v>558</v>
      </c>
      <c r="F278" s="212" t="s">
        <v>209</v>
      </c>
      <c r="G278" s="256"/>
      <c r="H278" s="257">
        <v>3846.78</v>
      </c>
      <c r="I278" s="258"/>
      <c r="J278" s="257">
        <v>13646.78</v>
      </c>
      <c r="K278" s="258"/>
      <c r="L278" s="257">
        <v>43244.55</v>
      </c>
      <c r="M278" s="258"/>
      <c r="N278" s="259">
        <v>49996.7</v>
      </c>
    </row>
    <row r="279" spans="1:14" ht="38.25" x14ac:dyDescent="0.25">
      <c r="A279" s="151"/>
      <c r="B279" s="190"/>
      <c r="C279" s="211" t="s">
        <v>562</v>
      </c>
      <c r="D279" s="211" t="s">
        <v>520</v>
      </c>
      <c r="E279" s="211" t="s">
        <v>558</v>
      </c>
      <c r="F279" s="212" t="s">
        <v>209</v>
      </c>
      <c r="G279" s="256"/>
      <c r="H279" s="257">
        <v>16452.09</v>
      </c>
      <c r="I279" s="258"/>
      <c r="J279" s="257">
        <v>16452.09</v>
      </c>
      <c r="K279" s="258"/>
      <c r="L279" s="257">
        <v>16602.09</v>
      </c>
      <c r="M279" s="258"/>
      <c r="N279" s="259">
        <v>679222.09</v>
      </c>
    </row>
    <row r="280" spans="1:14" ht="25.5" x14ac:dyDescent="0.25">
      <c r="A280" s="151"/>
      <c r="B280" s="190"/>
      <c r="C280" s="211" t="s">
        <v>563</v>
      </c>
      <c r="D280" s="211" t="s">
        <v>520</v>
      </c>
      <c r="E280" s="211" t="s">
        <v>191</v>
      </c>
      <c r="F280" s="212" t="s">
        <v>209</v>
      </c>
      <c r="G280" s="256"/>
      <c r="H280" s="257">
        <v>0</v>
      </c>
      <c r="I280" s="258"/>
      <c r="J280" s="257">
        <v>0</v>
      </c>
      <c r="K280" s="258"/>
      <c r="L280" s="257">
        <v>0</v>
      </c>
      <c r="M280" s="258"/>
      <c r="N280" s="259">
        <v>5000</v>
      </c>
    </row>
    <row r="281" spans="1:14" ht="38.25" x14ac:dyDescent="0.25">
      <c r="A281" s="151"/>
      <c r="B281" s="190"/>
      <c r="C281" s="211" t="s">
        <v>564</v>
      </c>
      <c r="D281" s="211" t="s">
        <v>512</v>
      </c>
      <c r="E281" s="211" t="s">
        <v>191</v>
      </c>
      <c r="F281" s="212" t="s">
        <v>209</v>
      </c>
      <c r="G281" s="256"/>
      <c r="H281" s="257">
        <v>0</v>
      </c>
      <c r="I281" s="258"/>
      <c r="J281" s="257">
        <v>0</v>
      </c>
      <c r="K281" s="258"/>
      <c r="L281" s="257">
        <v>0</v>
      </c>
      <c r="M281" s="258"/>
      <c r="N281" s="259">
        <v>5000</v>
      </c>
    </row>
    <row r="282" spans="1:14" ht="63.75" x14ac:dyDescent="0.25">
      <c r="A282" s="151"/>
      <c r="B282" s="190"/>
      <c r="C282" s="191" t="s">
        <v>565</v>
      </c>
      <c r="D282" s="191" t="s">
        <v>512</v>
      </c>
      <c r="E282" s="191" t="s">
        <v>191</v>
      </c>
      <c r="F282" s="195" t="s">
        <v>209</v>
      </c>
      <c r="G282" s="246"/>
      <c r="H282" s="250">
        <v>0</v>
      </c>
      <c r="I282" s="248"/>
      <c r="J282" s="250">
        <v>35</v>
      </c>
      <c r="K282" s="248"/>
      <c r="L282" s="250">
        <v>35</v>
      </c>
      <c r="M282" s="248"/>
      <c r="N282" s="252">
        <v>50000</v>
      </c>
    </row>
    <row r="283" spans="1:14" x14ac:dyDescent="0.25">
      <c r="A283" s="151" t="s">
        <v>86</v>
      </c>
      <c r="B283" s="150" t="s">
        <v>0</v>
      </c>
      <c r="C283" s="193"/>
      <c r="D283" s="193"/>
      <c r="E283" s="193"/>
      <c r="F283" s="245"/>
      <c r="G283" s="83"/>
      <c r="H283" s="85">
        <v>0</v>
      </c>
      <c r="I283" s="85"/>
      <c r="J283" s="85">
        <v>0</v>
      </c>
      <c r="K283" s="85"/>
      <c r="L283" s="85">
        <v>0</v>
      </c>
      <c r="M283" s="85"/>
      <c r="N283" s="87">
        <v>1000</v>
      </c>
    </row>
    <row r="284" spans="1:14" ht="38.25" x14ac:dyDescent="0.25">
      <c r="A284" s="151"/>
      <c r="B284" s="190"/>
      <c r="C284" s="193" t="s">
        <v>566</v>
      </c>
      <c r="D284" s="193" t="s">
        <v>567</v>
      </c>
      <c r="E284" s="193" t="s">
        <v>568</v>
      </c>
      <c r="F284" s="197" t="s">
        <v>209</v>
      </c>
      <c r="G284" s="83"/>
      <c r="H284" s="232">
        <v>0</v>
      </c>
      <c r="I284" s="85"/>
      <c r="J284" s="232">
        <v>0</v>
      </c>
      <c r="K284" s="85"/>
      <c r="L284" s="232">
        <v>0</v>
      </c>
      <c r="M284" s="85"/>
      <c r="N284" s="234">
        <v>1000</v>
      </c>
    </row>
    <row r="285" spans="1:14" x14ac:dyDescent="0.25">
      <c r="A285" s="151" t="s">
        <v>87</v>
      </c>
      <c r="B285" s="150" t="s">
        <v>1</v>
      </c>
      <c r="C285" s="192"/>
      <c r="D285" s="192"/>
      <c r="E285" s="192"/>
      <c r="F285" s="243"/>
      <c r="G285" s="83"/>
      <c r="H285" s="85"/>
      <c r="I285" s="85"/>
      <c r="J285" s="85"/>
      <c r="K285" s="85"/>
      <c r="L285" s="85"/>
      <c r="M285" s="85"/>
      <c r="N285" s="87"/>
    </row>
    <row r="286" spans="1:14" x14ac:dyDescent="0.25">
      <c r="A286" s="151" t="s">
        <v>89</v>
      </c>
      <c r="B286" s="150" t="s">
        <v>88</v>
      </c>
      <c r="C286" s="152"/>
      <c r="D286" s="152"/>
      <c r="E286" s="152"/>
      <c r="F286" s="165"/>
      <c r="G286" s="170"/>
      <c r="H286" s="171"/>
      <c r="I286" s="171"/>
      <c r="J286" s="171"/>
      <c r="K286" s="171"/>
      <c r="L286" s="171"/>
      <c r="M286" s="171"/>
      <c r="N286" s="172"/>
    </row>
    <row r="287" spans="1:14" x14ac:dyDescent="0.25">
      <c r="A287" s="154" t="s">
        <v>81</v>
      </c>
      <c r="B287" s="156" t="s">
        <v>126</v>
      </c>
      <c r="C287" s="152"/>
      <c r="D287" s="152"/>
      <c r="E287" s="152"/>
      <c r="F287" s="165"/>
      <c r="G287" s="75">
        <f>SUM(G244:G286)</f>
        <v>187127.85</v>
      </c>
      <c r="H287" s="76">
        <f>SUM(H286,H285,H283,H245,H244)</f>
        <v>64660.020000000004</v>
      </c>
      <c r="I287" s="76">
        <f>SUM(I244:I286)</f>
        <v>203816.86</v>
      </c>
      <c r="J287" s="76">
        <f>SUM(J286,J285,J283,J245,J244)</f>
        <v>87389.98</v>
      </c>
      <c r="K287" s="76">
        <f>SUM(K244:K286)</f>
        <v>258488.81</v>
      </c>
      <c r="L287" s="76">
        <f>SUM(L286,L285,L283,L245,L244)</f>
        <v>503466.19999999995</v>
      </c>
      <c r="M287" s="76">
        <f>SUM(M244:M286)</f>
        <v>467143.46</v>
      </c>
      <c r="N287" s="77">
        <f>SUM(N286,N285,N283,N245,N244)</f>
        <v>3702325.3500000006</v>
      </c>
    </row>
    <row r="288" spans="1:14" x14ac:dyDescent="0.25">
      <c r="A288" s="151" t="s">
        <v>92</v>
      </c>
      <c r="B288" s="150" t="s">
        <v>91</v>
      </c>
      <c r="C288" s="152"/>
      <c r="D288" s="152"/>
      <c r="E288" s="152"/>
      <c r="F288" s="165"/>
      <c r="G288" s="83"/>
      <c r="H288" s="85"/>
      <c r="I288" s="85"/>
      <c r="J288" s="85"/>
      <c r="K288" s="85"/>
      <c r="L288" s="85"/>
      <c r="M288" s="85"/>
      <c r="N288" s="87"/>
    </row>
    <row r="289" spans="1:14" x14ac:dyDescent="0.25">
      <c r="A289" s="151" t="s">
        <v>94</v>
      </c>
      <c r="B289" s="150" t="s">
        <v>93</v>
      </c>
      <c r="C289" s="152"/>
      <c r="D289" s="152"/>
      <c r="E289" s="152"/>
      <c r="F289" s="165"/>
      <c r="G289" s="83"/>
      <c r="H289" s="85"/>
      <c r="I289" s="85"/>
      <c r="J289" s="85"/>
      <c r="K289" s="85"/>
      <c r="L289" s="85"/>
      <c r="M289" s="85"/>
      <c r="N289" s="87"/>
    </row>
    <row r="290" spans="1:14" x14ac:dyDescent="0.25">
      <c r="A290" s="151" t="s">
        <v>96</v>
      </c>
      <c r="B290" s="150" t="s">
        <v>95</v>
      </c>
      <c r="C290" s="152"/>
      <c r="D290" s="152"/>
      <c r="E290" s="152"/>
      <c r="F290" s="165"/>
      <c r="G290" s="83"/>
      <c r="H290" s="85"/>
      <c r="I290" s="85"/>
      <c r="J290" s="85"/>
      <c r="K290" s="85"/>
      <c r="L290" s="85"/>
      <c r="M290" s="85"/>
      <c r="N290" s="87"/>
    </row>
    <row r="291" spans="1:14" x14ac:dyDescent="0.25">
      <c r="A291" s="151" t="s">
        <v>98</v>
      </c>
      <c r="B291" s="150" t="s">
        <v>97</v>
      </c>
      <c r="C291" s="152"/>
      <c r="D291" s="152"/>
      <c r="E291" s="152"/>
      <c r="F291" s="165"/>
      <c r="G291" s="83"/>
      <c r="H291" s="85"/>
      <c r="I291" s="85"/>
      <c r="J291" s="85"/>
      <c r="K291" s="85"/>
      <c r="L291" s="85"/>
      <c r="M291" s="85"/>
      <c r="N291" s="87"/>
    </row>
    <row r="292" spans="1:14" x14ac:dyDescent="0.25">
      <c r="A292" s="154" t="s">
        <v>90</v>
      </c>
      <c r="B292" s="156" t="s">
        <v>125</v>
      </c>
      <c r="C292" s="152"/>
      <c r="D292" s="152"/>
      <c r="E292" s="152"/>
      <c r="F292" s="165"/>
      <c r="G292" s="75">
        <f>SUM(G288:G291)</f>
        <v>0</v>
      </c>
      <c r="H292" s="173">
        <f>SUM(H291,H290,H289,H288)</f>
        <v>0</v>
      </c>
      <c r="I292" s="173">
        <f>SUM(I288:I291)</f>
        <v>0</v>
      </c>
      <c r="J292" s="173">
        <f>SUM(J291,J290,J289,J288)</f>
        <v>0</v>
      </c>
      <c r="K292" s="173">
        <f>SUM(K288:K291)</f>
        <v>0</v>
      </c>
      <c r="L292" s="173">
        <f>SUM(L291,L290,L289,L288)</f>
        <v>0</v>
      </c>
      <c r="M292" s="173">
        <f>SUM(M288:M291)</f>
        <v>0</v>
      </c>
      <c r="N292" s="174">
        <f>SUM(N291,N290,N289,N288)</f>
        <v>0</v>
      </c>
    </row>
    <row r="293" spans="1:14" x14ac:dyDescent="0.25">
      <c r="A293" s="151" t="s">
        <v>101</v>
      </c>
      <c r="B293" s="150" t="s">
        <v>100</v>
      </c>
      <c r="C293" s="152"/>
      <c r="D293" s="152"/>
      <c r="E293" s="152"/>
      <c r="F293" s="165"/>
      <c r="G293" s="83"/>
      <c r="H293" s="85"/>
      <c r="I293" s="85"/>
      <c r="J293" s="85"/>
      <c r="K293" s="85"/>
      <c r="L293" s="85"/>
      <c r="M293" s="85"/>
      <c r="N293" s="87"/>
    </row>
    <row r="294" spans="1:14" x14ac:dyDescent="0.25">
      <c r="A294" s="151" t="s">
        <v>103</v>
      </c>
      <c r="B294" s="150" t="s">
        <v>102</v>
      </c>
      <c r="C294" s="152"/>
      <c r="D294" s="152"/>
      <c r="E294" s="152"/>
      <c r="F294" s="165"/>
      <c r="G294" s="83"/>
      <c r="H294" s="85"/>
      <c r="I294" s="85"/>
      <c r="J294" s="85"/>
      <c r="K294" s="85"/>
      <c r="L294" s="85"/>
      <c r="M294" s="85"/>
      <c r="N294" s="87"/>
    </row>
    <row r="295" spans="1:14" x14ac:dyDescent="0.25">
      <c r="A295" s="151" t="s">
        <v>105</v>
      </c>
      <c r="B295" s="150" t="s">
        <v>104</v>
      </c>
      <c r="C295" s="203"/>
      <c r="D295" s="203"/>
      <c r="E295" s="203"/>
      <c r="F295" s="260"/>
      <c r="G295" s="83"/>
      <c r="H295" s="85">
        <v>0</v>
      </c>
      <c r="I295" s="85">
        <v>3323.17</v>
      </c>
      <c r="J295" s="85">
        <v>0</v>
      </c>
      <c r="K295" s="85">
        <v>3323.17</v>
      </c>
      <c r="L295" s="85">
        <v>1372.72</v>
      </c>
      <c r="M295" s="85">
        <v>6676.43</v>
      </c>
      <c r="N295" s="87">
        <v>2780</v>
      </c>
    </row>
    <row r="296" spans="1:14" ht="38.25" x14ac:dyDescent="0.25">
      <c r="A296" s="151"/>
      <c r="B296" s="190"/>
      <c r="C296" s="193" t="s">
        <v>569</v>
      </c>
      <c r="D296" s="193" t="s">
        <v>570</v>
      </c>
      <c r="E296" s="193" t="s">
        <v>191</v>
      </c>
      <c r="F296" s="197" t="s">
        <v>209</v>
      </c>
      <c r="G296" s="83"/>
      <c r="H296" s="232">
        <v>0</v>
      </c>
      <c r="I296" s="85"/>
      <c r="J296" s="232">
        <v>0</v>
      </c>
      <c r="K296" s="85"/>
      <c r="L296" s="232">
        <v>1372.72</v>
      </c>
      <c r="M296" s="85"/>
      <c r="N296" s="234">
        <v>2780</v>
      </c>
    </row>
    <row r="297" spans="1:14" x14ac:dyDescent="0.25">
      <c r="A297" s="151" t="s">
        <v>107</v>
      </c>
      <c r="B297" s="150" t="s">
        <v>106</v>
      </c>
      <c r="C297" s="192"/>
      <c r="D297" s="192"/>
      <c r="E297" s="192"/>
      <c r="F297" s="243"/>
      <c r="G297" s="83"/>
      <c r="H297" s="85"/>
      <c r="I297" s="85"/>
      <c r="J297" s="85"/>
      <c r="K297" s="85"/>
      <c r="L297" s="85"/>
      <c r="M297" s="85"/>
      <c r="N297" s="87"/>
    </row>
    <row r="298" spans="1:14" x14ac:dyDescent="0.25">
      <c r="A298" s="151" t="s">
        <v>109</v>
      </c>
      <c r="B298" s="150" t="s">
        <v>108</v>
      </c>
      <c r="C298" s="152"/>
      <c r="D298" s="152"/>
      <c r="E298" s="152"/>
      <c r="F298" s="165"/>
      <c r="G298" s="83"/>
      <c r="H298" s="85"/>
      <c r="I298" s="85"/>
      <c r="J298" s="85"/>
      <c r="K298" s="85"/>
      <c r="L298" s="85"/>
      <c r="M298" s="85"/>
      <c r="N298" s="87"/>
    </row>
    <row r="299" spans="1:14" x14ac:dyDescent="0.25">
      <c r="A299" s="154" t="s">
        <v>99</v>
      </c>
      <c r="B299" s="156" t="s">
        <v>124</v>
      </c>
      <c r="C299" s="152"/>
      <c r="D299" s="152"/>
      <c r="E299" s="152"/>
      <c r="F299" s="165"/>
      <c r="G299" s="175">
        <f>SUM(G293:G298)</f>
        <v>0</v>
      </c>
      <c r="H299" s="173">
        <f>SUM(H298,H297,H295,H294,H293)</f>
        <v>0</v>
      </c>
      <c r="I299" s="173">
        <f>SUM(I293:I298)</f>
        <v>3323.17</v>
      </c>
      <c r="J299" s="173">
        <f>SUM(J298,J297,J295,J294,J293)</f>
        <v>0</v>
      </c>
      <c r="K299" s="173">
        <f>SUM(K298,K297,K295,K294,K293)</f>
        <v>3323.17</v>
      </c>
      <c r="L299" s="173">
        <f>SUM(L298,L297,L295,L294,L293)</f>
        <v>1372.72</v>
      </c>
      <c r="M299" s="173">
        <f>SUM(M298,M297,M295,M294,M293)</f>
        <v>6676.43</v>
      </c>
      <c r="N299" s="174">
        <f>SUM(N298,N297,N295,N294,N293)</f>
        <v>2780</v>
      </c>
    </row>
    <row r="300" spans="1:14" x14ac:dyDescent="0.25">
      <c r="A300" s="151" t="s">
        <v>168</v>
      </c>
      <c r="B300" s="176" t="s">
        <v>175</v>
      </c>
      <c r="C300" s="177"/>
      <c r="D300" s="177"/>
      <c r="E300" s="177"/>
      <c r="F300" s="178"/>
      <c r="G300" s="83"/>
      <c r="H300" s="85"/>
      <c r="I300" s="85"/>
      <c r="J300" s="85"/>
      <c r="K300" s="85"/>
      <c r="L300" s="85"/>
      <c r="M300" s="85"/>
      <c r="N300" s="87"/>
    </row>
    <row r="301" spans="1:14" ht="30" x14ac:dyDescent="0.25">
      <c r="A301" s="154" t="s">
        <v>176</v>
      </c>
      <c r="B301" s="179" t="s">
        <v>128</v>
      </c>
      <c r="C301" s="177"/>
      <c r="D301" s="177"/>
      <c r="E301" s="177"/>
      <c r="F301" s="178"/>
      <c r="G301" s="180">
        <f t="shared" ref="G301:N301" si="8">G300</f>
        <v>0</v>
      </c>
      <c r="H301" s="181">
        <f t="shared" si="8"/>
        <v>0</v>
      </c>
      <c r="I301" s="181">
        <f t="shared" si="8"/>
        <v>0</v>
      </c>
      <c r="J301" s="181">
        <f t="shared" si="8"/>
        <v>0</v>
      </c>
      <c r="K301" s="181">
        <f t="shared" si="8"/>
        <v>0</v>
      </c>
      <c r="L301" s="181">
        <f t="shared" si="8"/>
        <v>0</v>
      </c>
      <c r="M301" s="181">
        <f t="shared" si="8"/>
        <v>0</v>
      </c>
      <c r="N301" s="182">
        <f t="shared" si="8"/>
        <v>0</v>
      </c>
    </row>
    <row r="302" spans="1:14" x14ac:dyDescent="0.25">
      <c r="A302" s="151" t="s">
        <v>112</v>
      </c>
      <c r="B302" s="150" t="s">
        <v>111</v>
      </c>
      <c r="C302" s="203"/>
      <c r="D302" s="203"/>
      <c r="E302" s="203"/>
      <c r="F302" s="260"/>
      <c r="G302" s="83">
        <v>11550.7</v>
      </c>
      <c r="H302" s="85">
        <f>SUM(H303:H310)</f>
        <v>38769.089999999997</v>
      </c>
      <c r="I302" s="85">
        <v>66378.09</v>
      </c>
      <c r="J302" s="85">
        <f>SUM(J303:J310)</f>
        <v>496379.82</v>
      </c>
      <c r="K302" s="85">
        <v>73082.67</v>
      </c>
      <c r="L302" s="85">
        <f>SUM(L303:L310)</f>
        <v>574079.52</v>
      </c>
      <c r="M302" s="85">
        <v>147879.94</v>
      </c>
      <c r="N302" s="87">
        <f>SUM(N303:N310)</f>
        <v>741224.91</v>
      </c>
    </row>
    <row r="303" spans="1:14" ht="38.25" x14ac:dyDescent="0.25">
      <c r="A303" s="151"/>
      <c r="B303" s="190"/>
      <c r="C303" s="204" t="s">
        <v>571</v>
      </c>
      <c r="D303" s="204" t="s">
        <v>572</v>
      </c>
      <c r="E303" s="204" t="s">
        <v>573</v>
      </c>
      <c r="F303" s="206" t="s">
        <v>282</v>
      </c>
      <c r="G303" s="228"/>
      <c r="H303" s="235">
        <v>1478.98</v>
      </c>
      <c r="I303" s="230"/>
      <c r="J303" s="235">
        <v>3596.23</v>
      </c>
      <c r="K303" s="230"/>
      <c r="L303" s="235">
        <v>6015.45</v>
      </c>
      <c r="M303" s="230"/>
      <c r="N303" s="236">
        <v>21000</v>
      </c>
    </row>
    <row r="304" spans="1:14" ht="38.25" x14ac:dyDescent="0.25">
      <c r="A304" s="151"/>
      <c r="B304" s="190"/>
      <c r="C304" s="211" t="s">
        <v>574</v>
      </c>
      <c r="D304" s="211" t="s">
        <v>575</v>
      </c>
      <c r="E304" s="211" t="s">
        <v>576</v>
      </c>
      <c r="F304" s="212" t="s">
        <v>228</v>
      </c>
      <c r="G304" s="237"/>
      <c r="H304" s="238">
        <v>1724.5</v>
      </c>
      <c r="I304" s="239"/>
      <c r="J304" s="238">
        <v>3794.37</v>
      </c>
      <c r="K304" s="239"/>
      <c r="L304" s="238">
        <v>6797.3</v>
      </c>
      <c r="M304" s="239"/>
      <c r="N304" s="240">
        <v>21244.5</v>
      </c>
    </row>
    <row r="305" spans="1:14" ht="38.25" x14ac:dyDescent="0.25">
      <c r="A305" s="151"/>
      <c r="B305" s="190"/>
      <c r="C305" s="211" t="s">
        <v>577</v>
      </c>
      <c r="D305" s="211" t="s">
        <v>578</v>
      </c>
      <c r="E305" s="211" t="s">
        <v>579</v>
      </c>
      <c r="F305" s="212" t="s">
        <v>228</v>
      </c>
      <c r="G305" s="237"/>
      <c r="H305" s="238">
        <v>32333.02</v>
      </c>
      <c r="I305" s="239"/>
      <c r="J305" s="238">
        <v>47492.91</v>
      </c>
      <c r="K305" s="239"/>
      <c r="L305" s="238">
        <v>114709.54</v>
      </c>
      <c r="M305" s="239"/>
      <c r="N305" s="240">
        <v>212493.32</v>
      </c>
    </row>
    <row r="306" spans="1:14" ht="38.25" x14ac:dyDescent="0.25">
      <c r="A306" s="151"/>
      <c r="B306" s="190"/>
      <c r="C306" s="211" t="s">
        <v>580</v>
      </c>
      <c r="D306" s="211" t="s">
        <v>581</v>
      </c>
      <c r="E306" s="211" t="s">
        <v>582</v>
      </c>
      <c r="F306" s="212" t="s">
        <v>282</v>
      </c>
      <c r="G306" s="237"/>
      <c r="H306" s="238">
        <v>3204.07</v>
      </c>
      <c r="I306" s="239"/>
      <c r="J306" s="238">
        <v>7537.92</v>
      </c>
      <c r="K306" s="239"/>
      <c r="L306" s="238">
        <v>12556.06</v>
      </c>
      <c r="M306" s="239"/>
      <c r="N306" s="240">
        <v>40000</v>
      </c>
    </row>
    <row r="307" spans="1:14" ht="38.25" x14ac:dyDescent="0.25">
      <c r="A307" s="151"/>
      <c r="B307" s="190"/>
      <c r="C307" s="211" t="s">
        <v>583</v>
      </c>
      <c r="D307" s="211" t="s">
        <v>584</v>
      </c>
      <c r="E307" s="211" t="s">
        <v>585</v>
      </c>
      <c r="F307" s="212" t="s">
        <v>282</v>
      </c>
      <c r="G307" s="237"/>
      <c r="H307" s="238">
        <v>28.52</v>
      </c>
      <c r="I307" s="239"/>
      <c r="J307" s="238">
        <v>85.56</v>
      </c>
      <c r="K307" s="239"/>
      <c r="L307" s="238">
        <v>128.34</v>
      </c>
      <c r="M307" s="239"/>
      <c r="N307" s="240">
        <v>2014.26</v>
      </c>
    </row>
    <row r="308" spans="1:14" ht="25.5" x14ac:dyDescent="0.25">
      <c r="A308" s="151"/>
      <c r="B308" s="190"/>
      <c r="C308" s="211" t="s">
        <v>586</v>
      </c>
      <c r="D308" s="211" t="s">
        <v>587</v>
      </c>
      <c r="E308" s="211" t="s">
        <v>588</v>
      </c>
      <c r="F308" s="212" t="s">
        <v>209</v>
      </c>
      <c r="G308" s="237"/>
      <c r="H308" s="238">
        <v>0</v>
      </c>
      <c r="I308" s="239"/>
      <c r="J308" s="238">
        <v>0</v>
      </c>
      <c r="K308" s="239"/>
      <c r="L308" s="238">
        <v>0</v>
      </c>
      <c r="M308" s="239"/>
      <c r="N308" s="240">
        <v>5000</v>
      </c>
    </row>
    <row r="309" spans="1:14" ht="38.25" x14ac:dyDescent="0.25">
      <c r="A309" s="151"/>
      <c r="B309" s="190"/>
      <c r="C309" s="211" t="s">
        <v>589</v>
      </c>
      <c r="D309" s="211" t="s">
        <v>590</v>
      </c>
      <c r="E309" s="211" t="s">
        <v>591</v>
      </c>
      <c r="F309" s="212" t="s">
        <v>228</v>
      </c>
      <c r="G309" s="237"/>
      <c r="H309" s="238">
        <v>0</v>
      </c>
      <c r="I309" s="239"/>
      <c r="J309" s="238">
        <v>433872.83</v>
      </c>
      <c r="K309" s="239"/>
      <c r="L309" s="238">
        <v>433872.83</v>
      </c>
      <c r="M309" s="239"/>
      <c r="N309" s="240">
        <v>433872.83</v>
      </c>
    </row>
    <row r="310" spans="1:14" ht="25.5" x14ac:dyDescent="0.25">
      <c r="A310" s="151"/>
      <c r="B310" s="190"/>
      <c r="C310" s="191" t="s">
        <v>592</v>
      </c>
      <c r="D310" s="191" t="s">
        <v>593</v>
      </c>
      <c r="E310" s="191" t="s">
        <v>594</v>
      </c>
      <c r="F310" s="195" t="s">
        <v>209</v>
      </c>
      <c r="G310" s="227"/>
      <c r="H310" s="231">
        <v>0</v>
      </c>
      <c r="I310" s="229"/>
      <c r="J310" s="231">
        <v>0</v>
      </c>
      <c r="K310" s="229"/>
      <c r="L310" s="231">
        <v>0</v>
      </c>
      <c r="M310" s="229"/>
      <c r="N310" s="233">
        <v>5600</v>
      </c>
    </row>
    <row r="311" spans="1:14" x14ac:dyDescent="0.25">
      <c r="A311" s="151" t="s">
        <v>114</v>
      </c>
      <c r="B311" s="150" t="s">
        <v>113</v>
      </c>
      <c r="C311" s="193"/>
      <c r="D311" s="193"/>
      <c r="E311" s="193"/>
      <c r="F311" s="245"/>
      <c r="G311" s="83">
        <v>708.27</v>
      </c>
      <c r="H311" s="85">
        <f>SUM(H312:H314)</f>
        <v>525.42999999999995</v>
      </c>
      <c r="I311" s="85">
        <v>1228.76</v>
      </c>
      <c r="J311" s="85">
        <f>SUM(J312:J314)</f>
        <v>1084.44</v>
      </c>
      <c r="K311" s="85">
        <v>3684.27</v>
      </c>
      <c r="L311" s="85">
        <f>SUM(L312:L314)</f>
        <v>1973.82</v>
      </c>
      <c r="M311" s="85">
        <v>4204.76</v>
      </c>
      <c r="N311" s="87">
        <f>SUM(N312:N314)</f>
        <v>10125.43</v>
      </c>
    </row>
    <row r="312" spans="1:14" ht="25.5" x14ac:dyDescent="0.25">
      <c r="A312" s="151"/>
      <c r="B312" s="190"/>
      <c r="C312" s="204" t="s">
        <v>595</v>
      </c>
      <c r="D312" s="204" t="s">
        <v>596</v>
      </c>
      <c r="E312" s="204" t="s">
        <v>597</v>
      </c>
      <c r="F312" s="206" t="s">
        <v>209</v>
      </c>
      <c r="G312" s="228"/>
      <c r="H312" s="235">
        <v>0</v>
      </c>
      <c r="I312" s="230"/>
      <c r="J312" s="235">
        <v>0</v>
      </c>
      <c r="K312" s="230"/>
      <c r="L312" s="235">
        <v>0</v>
      </c>
      <c r="M312" s="230"/>
      <c r="N312" s="236">
        <v>3840</v>
      </c>
    </row>
    <row r="313" spans="1:14" ht="25.5" x14ac:dyDescent="0.25">
      <c r="A313" s="151"/>
      <c r="B313" s="190"/>
      <c r="C313" s="211" t="s">
        <v>598</v>
      </c>
      <c r="D313" s="211" t="s">
        <v>599</v>
      </c>
      <c r="E313" s="211" t="s">
        <v>600</v>
      </c>
      <c r="F313" s="212" t="s">
        <v>228</v>
      </c>
      <c r="G313" s="237"/>
      <c r="H313" s="238">
        <v>525.42999999999995</v>
      </c>
      <c r="I313" s="239"/>
      <c r="J313" s="238">
        <v>1084.44</v>
      </c>
      <c r="K313" s="239"/>
      <c r="L313" s="238">
        <v>1973.82</v>
      </c>
      <c r="M313" s="239"/>
      <c r="N313" s="240">
        <v>5285.43</v>
      </c>
    </row>
    <row r="314" spans="1:14" ht="25.5" x14ac:dyDescent="0.25">
      <c r="A314" s="151"/>
      <c r="B314" s="190"/>
      <c r="C314" s="191" t="s">
        <v>601</v>
      </c>
      <c r="D314" s="191" t="s">
        <v>596</v>
      </c>
      <c r="E314" s="191" t="s">
        <v>597</v>
      </c>
      <c r="F314" s="195" t="s">
        <v>228</v>
      </c>
      <c r="G314" s="227"/>
      <c r="H314" s="231">
        <v>0</v>
      </c>
      <c r="I314" s="229"/>
      <c r="J314" s="231">
        <v>0</v>
      </c>
      <c r="K314" s="229"/>
      <c r="L314" s="231">
        <v>0</v>
      </c>
      <c r="M314" s="229"/>
      <c r="N314" s="233">
        <v>1000</v>
      </c>
    </row>
    <row r="315" spans="1:14" x14ac:dyDescent="0.25">
      <c r="A315" s="154" t="s">
        <v>110</v>
      </c>
      <c r="B315" s="156" t="s">
        <v>123</v>
      </c>
      <c r="C315" s="192"/>
      <c r="D315" s="192"/>
      <c r="E315" s="192"/>
      <c r="F315" s="243"/>
      <c r="G315" s="183">
        <f t="shared" ref="G315:N315" si="9">+G302+G311</f>
        <v>12258.970000000001</v>
      </c>
      <c r="H315" s="184">
        <f t="shared" si="9"/>
        <v>39294.519999999997</v>
      </c>
      <c r="I315" s="184">
        <f t="shared" si="9"/>
        <v>67606.849999999991</v>
      </c>
      <c r="J315" s="184">
        <f t="shared" si="9"/>
        <v>497464.26</v>
      </c>
      <c r="K315" s="184">
        <f t="shared" si="9"/>
        <v>76766.94</v>
      </c>
      <c r="L315" s="184">
        <f t="shared" si="9"/>
        <v>576053.34</v>
      </c>
      <c r="M315" s="184">
        <f t="shared" si="9"/>
        <v>152084.70000000001</v>
      </c>
      <c r="N315" s="185">
        <f t="shared" si="9"/>
        <v>751350.34000000008</v>
      </c>
    </row>
    <row r="316" spans="1:14" ht="17.25" x14ac:dyDescent="0.25">
      <c r="A316" s="186" t="s">
        <v>137</v>
      </c>
      <c r="B316" s="51" t="s">
        <v>144</v>
      </c>
      <c r="C316" s="143"/>
      <c r="D316" s="143"/>
      <c r="E316" s="143"/>
      <c r="F316" s="144"/>
      <c r="G316" s="187"/>
      <c r="H316" s="188">
        <v>0</v>
      </c>
      <c r="I316" s="188"/>
      <c r="J316" s="188">
        <v>0</v>
      </c>
      <c r="K316" s="188"/>
      <c r="L316" s="188">
        <v>1.6</v>
      </c>
      <c r="M316" s="188"/>
      <c r="N316" s="189">
        <v>0</v>
      </c>
    </row>
    <row r="317" spans="1:14" x14ac:dyDescent="0.25">
      <c r="A317" s="4" t="s">
        <v>132</v>
      </c>
      <c r="B317" s="3"/>
      <c r="C317" s="145"/>
      <c r="D317" s="145"/>
      <c r="E317" s="145"/>
      <c r="F317" s="145"/>
      <c r="G317" s="135">
        <f t="shared" ref="G317:N317" si="10">+G316+G315+G301+G299+G292+G287+G243</f>
        <v>310750.74</v>
      </c>
      <c r="H317" s="136">
        <f t="shared" si="10"/>
        <v>308440.80000000005</v>
      </c>
      <c r="I317" s="136">
        <f t="shared" si="10"/>
        <v>504078.23</v>
      </c>
      <c r="J317" s="136">
        <f t="shared" si="10"/>
        <v>959573.07</v>
      </c>
      <c r="K317" s="136">
        <f t="shared" si="10"/>
        <v>703315.14999999991</v>
      </c>
      <c r="L317" s="136">
        <f t="shared" si="10"/>
        <v>1605802.27</v>
      </c>
      <c r="M317" s="136">
        <f t="shared" si="10"/>
        <v>1117934.49</v>
      </c>
      <c r="N317" s="137">
        <f t="shared" si="10"/>
        <v>5321224.67</v>
      </c>
    </row>
    <row r="318" spans="1:14" x14ac:dyDescent="0.25">
      <c r="A318" s="4" t="s">
        <v>174</v>
      </c>
      <c r="B318" s="3"/>
      <c r="C318" s="142"/>
      <c r="D318" s="142"/>
      <c r="E318" s="142"/>
      <c r="F318" s="142"/>
      <c r="G318" s="16"/>
      <c r="H318" s="100">
        <v>0</v>
      </c>
      <c r="I318" s="17"/>
      <c r="J318" s="100">
        <v>0</v>
      </c>
      <c r="K318" s="17"/>
      <c r="L318" s="100">
        <v>34244</v>
      </c>
      <c r="M318" s="17"/>
      <c r="N318" s="102">
        <v>1886161</v>
      </c>
    </row>
    <row r="319" spans="1:14" x14ac:dyDescent="0.25">
      <c r="A319" s="31"/>
      <c r="B319" s="56"/>
      <c r="C319" s="56"/>
      <c r="D319" s="56"/>
      <c r="E319" s="56"/>
      <c r="F319" s="56"/>
      <c r="G319" s="57"/>
      <c r="H319" s="57"/>
      <c r="I319" s="57"/>
      <c r="J319" s="57"/>
      <c r="K319" s="57"/>
      <c r="L319" s="57"/>
      <c r="M319" s="57"/>
      <c r="N319" s="58"/>
    </row>
    <row r="320" spans="1:14" x14ac:dyDescent="0.25">
      <c r="A320" s="59"/>
      <c r="B320" s="60" t="s">
        <v>129</v>
      </c>
      <c r="C320" s="146"/>
      <c r="D320" s="146"/>
      <c r="E320" s="146"/>
      <c r="F320" s="146"/>
      <c r="G320" s="136">
        <f t="shared" ref="G320:N320" si="11">+G111-G317</f>
        <v>1092632.4500000002</v>
      </c>
      <c r="H320" s="136">
        <f t="shared" si="11"/>
        <v>1043123.6299999999</v>
      </c>
      <c r="I320" s="136">
        <f t="shared" si="11"/>
        <v>1321269.6500000001</v>
      </c>
      <c r="J320" s="136">
        <f t="shared" si="11"/>
        <v>1176708.23</v>
      </c>
      <c r="K320" s="136">
        <f t="shared" si="11"/>
        <v>1292215.0000000002</v>
      </c>
      <c r="L320" s="136">
        <f t="shared" si="11"/>
        <v>816316.81</v>
      </c>
      <c r="M320" s="136">
        <f t="shared" si="11"/>
        <v>1104539.2900000003</v>
      </c>
      <c r="N320" s="137">
        <f t="shared" si="11"/>
        <v>314839.82999999914</v>
      </c>
    </row>
    <row r="321" spans="1:14" s="37" customFormat="1" x14ac:dyDescent="0.2">
      <c r="A321" s="59"/>
      <c r="B321" s="60" t="s">
        <v>163</v>
      </c>
      <c r="C321" s="147"/>
      <c r="D321" s="147"/>
      <c r="E321" s="147"/>
      <c r="F321" s="147"/>
      <c r="G321" s="18"/>
      <c r="H321" s="140">
        <f>+H112-H318</f>
        <v>433872.83</v>
      </c>
      <c r="I321" s="19"/>
      <c r="J321" s="140">
        <f>+J112-J318</f>
        <v>433872.83</v>
      </c>
      <c r="K321" s="19"/>
      <c r="L321" s="140">
        <f>+L112-L318</f>
        <v>399628.83</v>
      </c>
      <c r="M321" s="19"/>
      <c r="N321" s="138">
        <f>+N112-N318</f>
        <v>290158.83000000007</v>
      </c>
    </row>
    <row r="322" spans="1:14" s="37" customFormat="1" x14ac:dyDescent="0.25">
      <c r="A322" s="61"/>
      <c r="B322" s="60" t="s">
        <v>134</v>
      </c>
      <c r="C322" s="146"/>
      <c r="D322" s="146"/>
      <c r="E322" s="146"/>
      <c r="F322" s="146"/>
      <c r="G322" s="136">
        <v>0</v>
      </c>
      <c r="H322" s="136">
        <f>IF(H320&lt;0,-H320,0)</f>
        <v>0</v>
      </c>
      <c r="I322" s="136">
        <v>0</v>
      </c>
      <c r="J322" s="136">
        <f>IF(J320&lt;0,-J320,0)</f>
        <v>0</v>
      </c>
      <c r="K322" s="136">
        <v>0</v>
      </c>
      <c r="L322" s="136">
        <f>IF(L320&lt;0,-L320,0)</f>
        <v>0</v>
      </c>
      <c r="M322" s="136">
        <v>0</v>
      </c>
      <c r="N322" s="139">
        <f>IF(N320&lt;0,-N320,0)</f>
        <v>0</v>
      </c>
    </row>
    <row r="323" spans="1:14" s="20" customFormat="1" ht="21" customHeight="1" x14ac:dyDescent="0.2">
      <c r="A323" s="2" t="s">
        <v>149</v>
      </c>
      <c r="B323" s="2"/>
      <c r="C323" s="2"/>
      <c r="D323" s="2"/>
      <c r="E323" s="2"/>
      <c r="F323" s="2"/>
      <c r="G323" s="2"/>
      <c r="H323" s="2"/>
      <c r="I323" s="2"/>
      <c r="J323" s="2"/>
      <c r="K323" s="2"/>
      <c r="L323" s="2"/>
      <c r="M323" s="2"/>
      <c r="N323" s="2"/>
    </row>
    <row r="324" spans="1:14" s="20" customFormat="1" ht="21" customHeight="1" x14ac:dyDescent="0.2">
      <c r="A324" s="1" t="s">
        <v>151</v>
      </c>
      <c r="B324" s="1"/>
      <c r="C324" s="1"/>
      <c r="D324" s="1"/>
      <c r="E324" s="1"/>
      <c r="F324" s="1"/>
      <c r="G324" s="1"/>
      <c r="H324" s="1"/>
      <c r="I324" s="1"/>
      <c r="J324" s="1"/>
      <c r="K324" s="1"/>
      <c r="L324" s="1"/>
      <c r="M324" s="1"/>
      <c r="N324" s="1"/>
    </row>
    <row r="325" spans="1:14" s="20" customFormat="1" ht="21" customHeight="1" x14ac:dyDescent="0.2">
      <c r="A325" s="14" t="s">
        <v>167</v>
      </c>
      <c r="B325" s="14"/>
      <c r="C325" s="14"/>
      <c r="D325" s="14"/>
      <c r="E325" s="14"/>
      <c r="F325" s="14"/>
      <c r="G325" s="14"/>
      <c r="H325" s="14"/>
      <c r="I325" s="14"/>
      <c r="J325" s="14"/>
      <c r="K325" s="14"/>
      <c r="L325" s="14"/>
      <c r="M325" s="14"/>
      <c r="N325" s="14"/>
    </row>
  </sheetData>
  <sheetProtection password="D3C7" sheet="1" objects="1" scenarios="1"/>
  <mergeCells count="39">
    <mergeCell ref="A7:N7"/>
    <mergeCell ref="B1:N2"/>
    <mergeCell ref="A3:N3"/>
    <mergeCell ref="A4:N4"/>
    <mergeCell ref="A5:N5"/>
    <mergeCell ref="A6:N6"/>
    <mergeCell ref="A111:B111"/>
    <mergeCell ref="A8:N8"/>
    <mergeCell ref="A9:N9"/>
    <mergeCell ref="A11:A13"/>
    <mergeCell ref="B11:B13"/>
    <mergeCell ref="C11:C13"/>
    <mergeCell ref="D11:D13"/>
    <mergeCell ref="E11:E13"/>
    <mergeCell ref="F11:F13"/>
    <mergeCell ref="G11:N11"/>
    <mergeCell ref="G12:H12"/>
    <mergeCell ref="I12:J12"/>
    <mergeCell ref="K12:L12"/>
    <mergeCell ref="M12:N12"/>
    <mergeCell ref="A109:B109"/>
    <mergeCell ref="A110:B110"/>
    <mergeCell ref="E114:E116"/>
    <mergeCell ref="A112:B112"/>
    <mergeCell ref="A114:A116"/>
    <mergeCell ref="B114:B116"/>
    <mergeCell ref="C114:C116"/>
    <mergeCell ref="D114:D116"/>
    <mergeCell ref="F114:F116"/>
    <mergeCell ref="G114:N114"/>
    <mergeCell ref="G115:H115"/>
    <mergeCell ref="I115:J115"/>
    <mergeCell ref="K115:L115"/>
    <mergeCell ref="M115:N115"/>
    <mergeCell ref="A317:B317"/>
    <mergeCell ref="A318:B318"/>
    <mergeCell ref="A323:N323"/>
    <mergeCell ref="A324:N324"/>
    <mergeCell ref="A325:N325"/>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comune.carema@outlook.it</cp:lastModifiedBy>
  <cp:lastPrinted>2025-01-31T15:01:04Z</cp:lastPrinted>
  <dcterms:created xsi:type="dcterms:W3CDTF">2015-02-26T11:29:02Z</dcterms:created>
  <dcterms:modified xsi:type="dcterms:W3CDTF">2025-10-23T15:18:46Z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